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ichelle\Desktop\"/>
    </mc:Choice>
  </mc:AlternateContent>
  <xr:revisionPtr revIDLastSave="0" documentId="13_ncr:1_{1A71A471-1B03-4FE8-9431-A8AE70C371E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ingle Year Budget" sheetId="1" r:id="rId1"/>
    <sheet name="MasterPage" sheetId="2" state="hidden" r:id="rId2"/>
    <sheet name="Sheet1" sheetId="3" state="hidden" r:id="rId3"/>
  </sheets>
  <definedNames>
    <definedName name="_xlnm.Print_Area" localSheetId="0">'Single Year Budget'!$A$1:$F$111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3" i="1" l="1"/>
  <c r="C31" i="1" l="1"/>
  <c r="C30" i="1"/>
  <c r="B30" i="1"/>
  <c r="B83" i="1" l="1"/>
  <c r="B80" i="1"/>
  <c r="B79" i="1"/>
  <c r="B78" i="1"/>
  <c r="B77" i="1"/>
  <c r="B76" i="1"/>
  <c r="B75" i="1"/>
  <c r="D55" i="1"/>
  <c r="F55" i="1" s="1"/>
  <c r="D56" i="1"/>
  <c r="F56" i="1" s="1"/>
  <c r="D57" i="1"/>
  <c r="F57" i="1" s="1"/>
  <c r="D58" i="1"/>
  <c r="F58" i="1" s="1"/>
  <c r="B26" i="1"/>
  <c r="B32" i="1"/>
  <c r="B31" i="1"/>
  <c r="B29" i="1"/>
  <c r="D19" i="1"/>
  <c r="E19" i="1"/>
  <c r="D20" i="1"/>
  <c r="E20" i="1"/>
  <c r="D21" i="1"/>
  <c r="E21" i="1"/>
  <c r="D22" i="1"/>
  <c r="E22" i="1"/>
  <c r="F22" i="1" l="1"/>
  <c r="F21" i="1"/>
  <c r="F20" i="1"/>
  <c r="F19" i="1"/>
  <c r="C72" i="1"/>
  <c r="C76" i="1" l="1"/>
  <c r="C77" i="1"/>
  <c r="C32" i="1"/>
  <c r="C29" i="1"/>
  <c r="E45" i="1" l="1"/>
  <c r="E46" i="1"/>
  <c r="E47" i="1"/>
  <c r="E44" i="1"/>
  <c r="D45" i="1"/>
  <c r="D46" i="1"/>
  <c r="D47" i="1"/>
  <c r="D44" i="1"/>
  <c r="D41" i="1"/>
  <c r="F45" i="1" l="1"/>
  <c r="F44" i="1"/>
  <c r="F47" i="1"/>
  <c r="F46" i="1"/>
  <c r="D80" i="1" l="1"/>
  <c r="D78" i="1"/>
  <c r="D77" i="1"/>
  <c r="D75" i="1"/>
  <c r="D76" i="1"/>
  <c r="E90" i="1"/>
  <c r="F90" i="1" s="1"/>
  <c r="E91" i="1"/>
  <c r="F91" i="1" s="1"/>
  <c r="C26" i="1"/>
  <c r="E26" i="1" s="1"/>
  <c r="E29" i="1"/>
  <c r="E31" i="1"/>
  <c r="C63" i="1"/>
  <c r="E63" i="1" s="1"/>
  <c r="C71" i="1"/>
  <c r="D26" i="1"/>
  <c r="B33" i="1"/>
  <c r="B63" i="1"/>
  <c r="D63" i="1" s="1"/>
  <c r="D83" i="1"/>
  <c r="E89" i="1"/>
  <c r="F89" i="1" s="1"/>
  <c r="D82" i="1"/>
  <c r="D37" i="1"/>
  <c r="D38" i="1"/>
  <c r="D40" i="1"/>
  <c r="E37" i="1"/>
  <c r="E38" i="1"/>
  <c r="E40" i="1"/>
  <c r="E41" i="1"/>
  <c r="F49" i="1"/>
  <c r="D50" i="1"/>
  <c r="E50" i="1"/>
  <c r="D51" i="1"/>
  <c r="E51" i="1"/>
  <c r="D52" i="1"/>
  <c r="E52" i="1"/>
  <c r="D53" i="1"/>
  <c r="F53" i="1" s="1"/>
  <c r="D54" i="1"/>
  <c r="F54" i="1" s="1"/>
  <c r="D59" i="1"/>
  <c r="E59" i="1"/>
  <c r="D60" i="1"/>
  <c r="E60" i="1"/>
  <c r="D61" i="1"/>
  <c r="E61" i="1"/>
  <c r="D62" i="1"/>
  <c r="E62" i="1"/>
  <c r="F64" i="1"/>
  <c r="D30" i="1"/>
  <c r="D31" i="1"/>
  <c r="D32" i="1"/>
  <c r="E32" i="1"/>
  <c r="E11" i="1"/>
  <c r="D11" i="1"/>
  <c r="E12" i="1"/>
  <c r="D12" i="1"/>
  <c r="E13" i="1"/>
  <c r="D13" i="1"/>
  <c r="E14" i="1"/>
  <c r="D14" i="1"/>
  <c r="E15" i="1"/>
  <c r="D15" i="1"/>
  <c r="E16" i="1"/>
  <c r="D16" i="1"/>
  <c r="E17" i="1"/>
  <c r="D17" i="1"/>
  <c r="E18" i="1"/>
  <c r="D18" i="1"/>
  <c r="E23" i="1"/>
  <c r="D23" i="1"/>
  <c r="E24" i="1"/>
  <c r="D24" i="1"/>
  <c r="E25" i="1"/>
  <c r="D25" i="1"/>
  <c r="D10" i="1"/>
  <c r="E10" i="1"/>
  <c r="E30" i="1"/>
  <c r="F59" i="1" l="1"/>
  <c r="B108" i="1"/>
  <c r="F10" i="1"/>
  <c r="C74" i="1"/>
  <c r="E74" i="1" s="1"/>
  <c r="C75" i="1"/>
  <c r="E75" i="1" s="1"/>
  <c r="F75" i="1" s="1"/>
  <c r="F62" i="1"/>
  <c r="F51" i="1"/>
  <c r="F83" i="1"/>
  <c r="F52" i="1"/>
  <c r="F50" i="1"/>
  <c r="F38" i="1"/>
  <c r="E76" i="1"/>
  <c r="F76" i="1" s="1"/>
  <c r="E77" i="1"/>
  <c r="F77" i="1" s="1"/>
  <c r="F18" i="1"/>
  <c r="F16" i="1"/>
  <c r="D29" i="1"/>
  <c r="F29" i="1" s="1"/>
  <c r="F60" i="1"/>
  <c r="F37" i="1"/>
  <c r="F23" i="1"/>
  <c r="F15" i="1"/>
  <c r="F11" i="1"/>
  <c r="F61" i="1"/>
  <c r="F41" i="1"/>
  <c r="F25" i="1"/>
  <c r="F12" i="1"/>
  <c r="F17" i="1"/>
  <c r="F24" i="1"/>
  <c r="F13" i="1"/>
  <c r="F31" i="1"/>
  <c r="F14" i="1"/>
  <c r="F32" i="1"/>
  <c r="F26" i="1"/>
  <c r="F63" i="1"/>
  <c r="B35" i="1"/>
  <c r="D33" i="1"/>
  <c r="F30" i="1"/>
  <c r="C33" i="1"/>
  <c r="F40" i="1"/>
  <c r="B67" i="1" l="1"/>
  <c r="D67" i="1" s="1"/>
  <c r="D35" i="1"/>
  <c r="D65" i="1" s="1"/>
  <c r="B100" i="1" s="1"/>
  <c r="B65" i="1"/>
  <c r="B74" i="1" s="1"/>
  <c r="C35" i="1"/>
  <c r="C67" i="1" s="1"/>
  <c r="E33" i="1"/>
  <c r="F33" i="1" s="1"/>
  <c r="C65" i="1" l="1"/>
  <c r="E67" i="1"/>
  <c r="F67" i="1" s="1"/>
  <c r="B73" i="1"/>
  <c r="D73" i="1" s="1"/>
  <c r="D74" i="1"/>
  <c r="F74" i="1" s="1"/>
  <c r="B81" i="1"/>
  <c r="C78" i="1"/>
  <c r="E78" i="1" s="1"/>
  <c r="C79" i="1"/>
  <c r="E79" i="1" s="1"/>
  <c r="D79" i="1"/>
  <c r="E35" i="1"/>
  <c r="C73" i="1" l="1"/>
  <c r="C80" i="1"/>
  <c r="E80" i="1" s="1"/>
  <c r="F80" i="1" s="1"/>
  <c r="F78" i="1"/>
  <c r="F79" i="1"/>
  <c r="B84" i="1"/>
  <c r="C82" i="1" s="1"/>
  <c r="D81" i="1"/>
  <c r="F81" i="1" s="1"/>
  <c r="F35" i="1"/>
  <c r="E65" i="1"/>
  <c r="B105" i="1" s="1"/>
  <c r="F65" i="1" l="1"/>
  <c r="B86" i="1"/>
  <c r="D86" i="1" s="1"/>
  <c r="D84" i="1"/>
  <c r="E82" i="1"/>
  <c r="B107" i="1" s="1"/>
  <c r="B101" i="1" l="1"/>
  <c r="B102" i="1" s="1"/>
  <c r="F82" i="1"/>
  <c r="B93" i="1"/>
  <c r="D93" i="1"/>
  <c r="E73" i="1"/>
  <c r="B106" i="1" s="1"/>
  <c r="C84" i="1"/>
  <c r="C86" i="1" s="1"/>
  <c r="F73" i="1" l="1"/>
  <c r="C93" i="1"/>
  <c r="E93" i="1" s="1"/>
  <c r="E86" i="1"/>
  <c r="F86" i="1" s="1"/>
  <c r="E84" i="1"/>
  <c r="F84" i="1" s="1"/>
  <c r="F93" i="1" l="1"/>
  <c r="B111" i="1" s="1"/>
  <c r="B109" i="1"/>
</calcChain>
</file>

<file path=xl/sharedStrings.xml><?xml version="1.0" encoding="utf-8"?>
<sst xmlns="http://schemas.openxmlformats.org/spreadsheetml/2006/main" count="192" uniqueCount="106">
  <si>
    <t xml:space="preserve">BUDGET ESTIMATE </t>
  </si>
  <si>
    <t xml:space="preserve">Proposal #:  </t>
  </si>
  <si>
    <t xml:space="preserve">Title:  </t>
  </si>
  <si>
    <t>Request</t>
  </si>
  <si>
    <t>Cost</t>
  </si>
  <si>
    <t>Total</t>
  </si>
  <si>
    <t>Amount</t>
  </si>
  <si>
    <t>Share</t>
  </si>
  <si>
    <t>Project</t>
  </si>
  <si>
    <t>Value</t>
  </si>
  <si>
    <t xml:space="preserve"> Personnel</t>
  </si>
  <si>
    <t xml:space="preserve">      Subtotal-Personnel</t>
  </si>
  <si>
    <t xml:space="preserve"> Fringe Benefits</t>
  </si>
  <si>
    <t xml:space="preserve">      Subtotal-Fringe Benefits </t>
  </si>
  <si>
    <t xml:space="preserve"> Total Personnel and Fringe Benefits</t>
  </si>
  <si>
    <t xml:space="preserve"> Other Direct Costs</t>
  </si>
  <si>
    <t xml:space="preserve"> Facilities &amp; Administrative Costs</t>
  </si>
  <si>
    <t>Total Facilities &amp; Administrative Costs</t>
  </si>
  <si>
    <t xml:space="preserve">TOTAL </t>
  </si>
  <si>
    <t xml:space="preserve">  International Travel</t>
  </si>
  <si>
    <t xml:space="preserve">      Total All Direct Costs</t>
  </si>
  <si>
    <t xml:space="preserve">  Supplies</t>
  </si>
  <si>
    <t xml:space="preserve">  Publication/Documentation</t>
  </si>
  <si>
    <t xml:space="preserve">  Other</t>
  </si>
  <si>
    <t xml:space="preserve">  Hourly Graduate Student(s)(0%)</t>
  </si>
  <si>
    <t xml:space="preserve">  Undergraduate Student(s)(0%)</t>
  </si>
  <si>
    <t>Attach budget justification for each category</t>
  </si>
  <si>
    <t xml:space="preserve">  26% off campus Organized Research including MTRI, and Instruction and Other Sponsored Activities</t>
  </si>
  <si>
    <t xml:space="preserve">  External Cost Share</t>
  </si>
  <si>
    <t xml:space="preserve">     Entity Name:</t>
  </si>
  <si>
    <t>GRAND TOTAL</t>
  </si>
  <si>
    <t>Year 1</t>
  </si>
  <si>
    <t xml:space="preserve">PI Name: </t>
  </si>
  <si>
    <t xml:space="preserve">Sponsor Name: </t>
  </si>
  <si>
    <t xml:space="preserve">Start Date:  </t>
  </si>
  <si>
    <t xml:space="preserve">End Date:  </t>
  </si>
  <si>
    <t xml:space="preserve">     Entity Name:  </t>
  </si>
  <si>
    <t xml:space="preserve">  Services </t>
  </si>
  <si>
    <t xml:space="preserve">  Participant Support Costs</t>
  </si>
  <si>
    <t xml:space="preserve">  Stipends</t>
  </si>
  <si>
    <t xml:space="preserve">  Travel</t>
  </si>
  <si>
    <t xml:space="preserve">  Subsistence</t>
  </si>
  <si>
    <t xml:space="preserve">  (total direct less equipment, tuition and fees, subcontract &gt; $25k, and participant support costs)</t>
  </si>
  <si>
    <t>Enter Rates in this Column</t>
  </si>
  <si>
    <r>
      <t xml:space="preserve">  </t>
    </r>
    <r>
      <rPr>
        <b/>
        <sz val="10"/>
        <rFont val="Arial"/>
        <family val="2"/>
      </rPr>
      <t xml:space="preserve">Equipment </t>
    </r>
    <r>
      <rPr>
        <b/>
        <sz val="8"/>
        <rFont val="Arial"/>
        <family val="2"/>
      </rPr>
      <t xml:space="preserve"> (items with value ≥ $5,000 &amp; life span &gt;</t>
    </r>
    <r>
      <rPr>
        <b/>
        <sz val="6.4"/>
        <rFont val="Arial"/>
        <family val="2"/>
      </rPr>
      <t xml:space="preserve"> </t>
    </r>
    <r>
      <rPr>
        <b/>
        <sz val="8"/>
        <rFont val="Arial"/>
        <family val="2"/>
      </rPr>
      <t>1 year)</t>
    </r>
  </si>
  <si>
    <r>
      <t xml:space="preserve">  </t>
    </r>
    <r>
      <rPr>
        <b/>
        <sz val="10"/>
        <rFont val="Arial"/>
        <family val="2"/>
      </rPr>
      <t>Fabricated/Manufactured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Equipment </t>
    </r>
    <r>
      <rPr>
        <b/>
        <sz val="8"/>
        <rFont val="Arial"/>
        <family val="2"/>
      </rPr>
      <t>(constructed unit with value ≥$5,000 and life span &gt; 1 year)</t>
    </r>
  </si>
  <si>
    <r>
      <t xml:space="preserve"> </t>
    </r>
    <r>
      <rPr>
        <b/>
        <sz val="10"/>
        <rFont val="Arial"/>
        <family val="2"/>
      </rPr>
      <t xml:space="preserve"> Domestic Travel</t>
    </r>
  </si>
  <si>
    <r>
      <rPr>
        <sz val="10"/>
        <color indexed="12"/>
        <rFont val="Arial"/>
        <family val="2"/>
      </rPr>
      <t xml:space="preserve">  </t>
    </r>
    <r>
      <rPr>
        <u/>
        <sz val="10"/>
        <color indexed="12"/>
        <rFont val="Arial"/>
        <family val="2"/>
      </rPr>
      <t>Consultant</t>
    </r>
    <r>
      <rPr>
        <u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</si>
  <si>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 xml:space="preserve">  </t>
    </r>
    <r>
      <rPr>
        <u/>
        <sz val="10"/>
        <color indexed="12"/>
        <rFont val="Arial"/>
        <family val="2"/>
      </rPr>
      <t>Tuition &amp; Fees</t>
    </r>
    <r>
      <rPr>
        <sz val="10"/>
        <rFont val="Arial"/>
        <family val="2"/>
      </rPr>
      <t xml:space="preserve"> </t>
    </r>
  </si>
  <si>
    <r>
      <t xml:space="preserve">      </t>
    </r>
    <r>
      <rPr>
        <b/>
        <sz val="10"/>
        <rFont val="Arial"/>
        <family val="2"/>
      </rPr>
      <t>Subtotal-Other Direct Costs</t>
    </r>
  </si>
  <si>
    <r>
      <t xml:space="preserve">  Collectable Rate from Sponsor:  </t>
    </r>
    <r>
      <rPr>
        <b/>
        <sz val="10"/>
        <rFont val="Arial"/>
        <family val="2"/>
      </rPr>
      <t>Enter Rate Requested</t>
    </r>
  </si>
  <si>
    <r>
      <t xml:space="preserve">  Waived on Sponsor Portion </t>
    </r>
    <r>
      <rPr>
        <sz val="8"/>
        <rFont val="Arial"/>
        <family val="2"/>
      </rPr>
      <t>(difference between applicable rate and collectable rate)</t>
    </r>
  </si>
  <si>
    <r>
      <t xml:space="preserve">  Subcontract rate </t>
    </r>
    <r>
      <rPr>
        <sz val="8"/>
        <rFont val="Arial"/>
        <family val="2"/>
      </rPr>
      <t>(collectable rate applied on first $25,000)</t>
    </r>
  </si>
  <si>
    <t xml:space="preserve">  Subawards without IDC </t>
  </si>
  <si>
    <t xml:space="preserve">  Subawards with IDC  </t>
  </si>
  <si>
    <t xml:space="preserve">  Equipment  (items with value ≥ $5,000 &amp; life span &gt; 1 year)</t>
  </si>
  <si>
    <t xml:space="preserve">  Fabricated/Manufactured Equipment (constructed unit with value ≥$5,000 and life span &gt; 1 year)</t>
  </si>
  <si>
    <t xml:space="preserve">  Domestic Travel</t>
  </si>
  <si>
    <t xml:space="preserve">  Consultant  </t>
  </si>
  <si>
    <t xml:space="preserve">  Tuition &amp; Fees </t>
  </si>
  <si>
    <t xml:space="preserve">      Subtotal-Other Direct Costs</t>
  </si>
  <si>
    <t>Budget Summary</t>
  </si>
  <si>
    <t>Funds Requested from sponsor</t>
  </si>
  <si>
    <t>Cost Share</t>
  </si>
  <si>
    <t xml:space="preserve">  54.6% on campus Organized Research</t>
  </si>
  <si>
    <t xml:space="preserve">  52.9% on campus Organized Research MTRI only</t>
  </si>
  <si>
    <t xml:space="preserve">  84.2% on campus Organized Research for DoD contracts MTRI only</t>
  </si>
  <si>
    <t xml:space="preserve">  72.3% on campus Organized Research for DoD &amp; Industry contracts only</t>
  </si>
  <si>
    <t xml:space="preserve">  44.4% off campus Organized Research for DoD &amp; Industry contracts only</t>
  </si>
  <si>
    <t xml:space="preserve">  54.0% on campus Instruction</t>
  </si>
  <si>
    <t xml:space="preserve">  35.8% on campus Other Sponsored Activities</t>
  </si>
  <si>
    <t xml:space="preserve">  58.0% off campus Organized Research DoD contracts MTRI only</t>
  </si>
  <si>
    <t xml:space="preserve">  Applicable F &amp; A  Rate:  Enter 54.6, 52.9, 84.2, 72.3, 26, 44.4, 54.0, 35.8, 58.0</t>
  </si>
  <si>
    <t xml:space="preserve">     Modified Total Direct Costs (MTDC)</t>
  </si>
  <si>
    <t>Current Rates - expiring 6/30/2021</t>
  </si>
  <si>
    <t>New Rates</t>
  </si>
  <si>
    <t xml:space="preserve">  Applicable F &amp; A  Rate:  Enter 56.5, 90, 78, 26, 46, 54.0, 35.75, 57.0</t>
  </si>
  <si>
    <t xml:space="preserve">  90.0% on campus Organized Research for DoD contracts MTRI only</t>
  </si>
  <si>
    <t xml:space="preserve">  78.0% on campus Organized Research for DoD &amp; Industry contracts only</t>
  </si>
  <si>
    <t xml:space="preserve">  46.0% off campus Organized Research for DoD &amp; Industry contracts only</t>
  </si>
  <si>
    <t xml:space="preserve">  35.75% on campus Other Sponsored Activities</t>
  </si>
  <si>
    <t xml:space="preserve">  57.0% off campus Organized Research DoD contracts MTRI only</t>
  </si>
  <si>
    <t xml:space="preserve">  56.5% on campus Organized Research (including MTRI)</t>
  </si>
  <si>
    <t xml:space="preserve">BUDGET ESTIMATE  </t>
  </si>
  <si>
    <t>**Calculations will update based on budgets amount listed above</t>
  </si>
  <si>
    <t>Total Direct Costs</t>
  </si>
  <si>
    <t>Total Indirect Costs</t>
  </si>
  <si>
    <t>Total Sponsor Costs</t>
  </si>
  <si>
    <t>Cost Share - Direct Costs</t>
  </si>
  <si>
    <t>Cost Share - F&amp;A on Direct Costs</t>
  </si>
  <si>
    <t>Cost Share - F&amp;A Waived on Sponsor Portion</t>
  </si>
  <si>
    <t>Cost Share - External</t>
  </si>
  <si>
    <t>Total Cost Share</t>
  </si>
  <si>
    <t>Total Project Cost</t>
  </si>
  <si>
    <t xml:space="preserve">  Graduate Students (13.3%)</t>
  </si>
  <si>
    <t xml:space="preserve">  Faculty Summer  (20.2%)</t>
  </si>
  <si>
    <t xml:space="preserve">  Faculty Academic and Other (38.4%)</t>
  </si>
  <si>
    <t xml:space="preserve">  Temporary (9.8%)</t>
  </si>
  <si>
    <t xml:space="preserve">  Faculty summer (20.2%) </t>
  </si>
  <si>
    <t xml:space="preserve">  Faculty academic (38.4%) </t>
  </si>
  <si>
    <t xml:space="preserve">  Other (38.4%)</t>
  </si>
  <si>
    <t xml:space="preserve">  Temporary (9.8%) </t>
  </si>
  <si>
    <r>
      <rPr>
        <sz val="10"/>
        <color theme="10"/>
        <rFont val="Arial"/>
        <family val="2"/>
      </rPr>
      <t xml:space="preserve">  </t>
    </r>
    <r>
      <rPr>
        <u/>
        <sz val="10"/>
        <color theme="10"/>
        <rFont val="Arial"/>
        <family val="2"/>
      </rPr>
      <t xml:space="preserve">Graduate Student(s)(13.3%) M.S GRA </t>
    </r>
  </si>
  <si>
    <r>
      <t xml:space="preserve">  </t>
    </r>
    <r>
      <rPr>
        <u/>
        <sz val="10"/>
        <color indexed="12"/>
        <rFont val="Arial"/>
        <family val="2"/>
      </rPr>
      <t>Graduate Student(s)(13.3%) Ph.D. GRA</t>
    </r>
    <r>
      <rPr>
        <sz val="10"/>
        <rFont val="Arial"/>
        <family val="2"/>
      </rPr>
      <t xml:space="preserve"> </t>
    </r>
  </si>
  <si>
    <r>
      <t xml:space="preserve">  </t>
    </r>
    <r>
      <rPr>
        <u/>
        <sz val="11"/>
        <color indexed="12"/>
        <rFont val="Arial"/>
        <family val="2"/>
      </rPr>
      <t>Graduate Student(s)(13.3%) Ph.D. GRA</t>
    </r>
    <r>
      <rPr>
        <sz val="11"/>
        <rFont val="Arial"/>
        <family val="2"/>
      </rPr>
      <t xml:space="preserve"> </t>
    </r>
  </si>
  <si>
    <r>
      <rPr>
        <sz val="11"/>
        <color theme="10"/>
        <rFont val="Arial"/>
        <family val="2"/>
      </rPr>
      <t xml:space="preserve">  </t>
    </r>
    <r>
      <rPr>
        <u/>
        <sz val="11"/>
        <color theme="10"/>
        <rFont val="Arial"/>
        <family val="2"/>
      </rPr>
      <t xml:space="preserve">Graduate Student(s)(13.3%) M.S GRA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</si>
</sst>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1" formatCode="_(* #,##0_);_(* \(#,##0\);_(* &quot;-&quot;_);_(@_)"/>
    <numFmt numFmtId="164" formatCode="##;&quot;0&quot;;\-"/>
  </numFmts>
  <fonts count="32" x14ac:knownFonts="1">
    <font>
      <sz val="10"/>
      <name val="System"/>
    </font>
    <font>
      <b/>
      <sz val="18"/>
      <name val="System"/>
      <family val="2"/>
    </font>
    <font>
      <b/>
      <sz val="12"/>
      <name val="System"/>
      <family val="2"/>
    </font>
    <font>
      <sz val="8"/>
      <name val="System"/>
      <family val="2"/>
    </font>
    <font>
      <sz val="10"/>
      <name val="System"/>
      <family val="2"/>
    </font>
    <font>
      <b/>
      <sz val="18"/>
      <name val="System"/>
      <family val="2"/>
    </font>
    <font>
      <b/>
      <sz val="12"/>
      <name val="System"/>
      <family val="2"/>
    </font>
    <font>
      <u/>
      <sz val="10"/>
      <color theme="10"/>
      <name val="System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6.4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rgb="FF0070C0"/>
      <name val="Arial"/>
      <family val="2"/>
    </font>
    <font>
      <u/>
      <sz val="11"/>
      <color theme="10"/>
      <name val="Arial"/>
      <family val="2"/>
    </font>
    <font>
      <sz val="11"/>
      <color theme="10"/>
      <name val="Arial"/>
      <family val="2"/>
    </font>
    <font>
      <u/>
      <sz val="11"/>
      <color indexed="12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medium">
        <color indexed="64"/>
      </left>
      <right style="thin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 tint="0.34998626667073579"/>
      </right>
      <top style="medium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indexed="64"/>
      </right>
      <top style="medium">
        <color indexed="64"/>
      </top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medium">
        <color indexed="64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medium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/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thin">
        <color theme="1" tint="0.34998626667073579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top"/>
    </xf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4" fillId="0" borderId="0">
      <alignment vertical="top"/>
    </xf>
    <xf numFmtId="5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</xf>
  </cellStyleXfs>
  <cellXfs count="108">
    <xf numFmtId="0" fontId="0" fillId="0" borderId="0" xfId="0" applyAlignment="1"/>
    <xf numFmtId="0" fontId="8" fillId="0" borderId="8" xfId="0" applyFont="1" applyBorder="1" applyAlignment="1" applyProtection="1">
      <protection locked="0"/>
    </xf>
    <xf numFmtId="0" fontId="9" fillId="0" borderId="8" xfId="0" applyFont="1" applyBorder="1" applyAlignment="1" applyProtection="1">
      <protection locked="0"/>
    </xf>
    <xf numFmtId="0" fontId="10" fillId="0" borderId="8" xfId="0" applyFont="1" applyBorder="1" applyAlignment="1" applyProtection="1">
      <protection locked="0"/>
    </xf>
    <xf numFmtId="0" fontId="11" fillId="0" borderId="2" xfId="0" applyFont="1" applyBorder="1" applyAlignment="1"/>
    <xf numFmtId="0" fontId="12" fillId="0" borderId="2" xfId="0" applyFont="1" applyBorder="1" applyAlignment="1"/>
    <xf numFmtId="0" fontId="10" fillId="0" borderId="2" xfId="0" applyFont="1" applyBorder="1" applyAlignment="1" applyProtection="1">
      <protection locked="0"/>
    </xf>
    <xf numFmtId="41" fontId="10" fillId="0" borderId="2" xfId="2" applyNumberFormat="1" applyFont="1" applyFill="1" applyBorder="1"/>
    <xf numFmtId="41" fontId="10" fillId="0" borderId="2" xfId="0" applyNumberFormat="1" applyFont="1" applyBorder="1" applyAlignment="1"/>
    <xf numFmtId="0" fontId="10" fillId="0" borderId="2" xfId="0" applyFont="1" applyBorder="1" applyAlignment="1"/>
    <xf numFmtId="0" fontId="8" fillId="0" borderId="2" xfId="0" applyFont="1" applyBorder="1" applyAlignment="1">
      <alignment horizontal="center"/>
    </xf>
    <xf numFmtId="5" fontId="8" fillId="0" borderId="2" xfId="2" applyFont="1" applyFill="1" applyBorder="1" applyAlignment="1">
      <alignment horizontal="center"/>
    </xf>
    <xf numFmtId="5" fontId="10" fillId="0" borderId="2" xfId="2" applyFont="1" applyFill="1" applyBorder="1"/>
    <xf numFmtId="41" fontId="10" fillId="0" borderId="2" xfId="2" applyNumberFormat="1" applyFont="1" applyFill="1" applyBorder="1" applyProtection="1">
      <protection locked="0"/>
    </xf>
    <xf numFmtId="41" fontId="8" fillId="0" borderId="2" xfId="2" applyNumberFormat="1" applyFont="1" applyFill="1" applyBorder="1"/>
    <xf numFmtId="0" fontId="8" fillId="0" borderId="2" xfId="0" applyFont="1" applyBorder="1" applyAlignment="1"/>
    <xf numFmtId="5" fontId="8" fillId="0" borderId="2" xfId="2" applyFont="1" applyFill="1" applyBorder="1"/>
    <xf numFmtId="41" fontId="10" fillId="3" borderId="2" xfId="2" applyNumberFormat="1" applyFont="1" applyFill="1" applyBorder="1" applyProtection="1">
      <protection locked="0"/>
    </xf>
    <xf numFmtId="5" fontId="10" fillId="0" borderId="2" xfId="2" applyFont="1" applyFill="1" applyBorder="1" applyProtection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5" xfId="0" applyFont="1" applyBorder="1" applyAlignment="1">
      <alignment horizontal="center"/>
    </xf>
    <xf numFmtId="41" fontId="13" fillId="3" borderId="7" xfId="0" applyNumberFormat="1" applyFont="1" applyFill="1" applyBorder="1" applyAlignment="1"/>
    <xf numFmtId="41" fontId="10" fillId="0" borderId="4" xfId="2" applyNumberFormat="1" applyFont="1" applyFill="1" applyBorder="1"/>
    <xf numFmtId="41" fontId="10" fillId="0" borderId="6" xfId="2" applyNumberFormat="1" applyFont="1" applyFill="1" applyBorder="1"/>
    <xf numFmtId="164" fontId="10" fillId="0" borderId="6" xfId="2" applyNumberFormat="1" applyFont="1" applyFill="1" applyBorder="1"/>
    <xf numFmtId="164" fontId="10" fillId="0" borderId="2" xfId="2" applyNumberFormat="1" applyFont="1" applyFill="1" applyBorder="1"/>
    <xf numFmtId="41" fontId="8" fillId="0" borderId="4" xfId="2" applyNumberFormat="1" applyFont="1" applyFill="1" applyBorder="1"/>
    <xf numFmtId="10" fontId="10" fillId="0" borderId="2" xfId="7" applyFont="1" applyFill="1" applyBorder="1" applyProtection="1"/>
    <xf numFmtId="41" fontId="10" fillId="0" borderId="2" xfId="7" applyNumberFormat="1" applyFont="1" applyFill="1" applyBorder="1"/>
    <xf numFmtId="41" fontId="10" fillId="2" borderId="2" xfId="2" applyNumberFormat="1" applyFont="1" applyFill="1" applyBorder="1" applyProtection="1">
      <protection locked="0"/>
    </xf>
    <xf numFmtId="0" fontId="12" fillId="0" borderId="8" xfId="0" applyFont="1" applyBorder="1" applyAlignment="1">
      <alignment horizontal="left"/>
    </xf>
    <xf numFmtId="0" fontId="11" fillId="0" borderId="0" xfId="0" applyFont="1" applyAlignment="1"/>
    <xf numFmtId="0" fontId="14" fillId="0" borderId="2" xfId="0" applyFont="1" applyBorder="1" applyAlignment="1" applyProtection="1">
      <protection locked="0"/>
    </xf>
    <xf numFmtId="0" fontId="11" fillId="0" borderId="2" xfId="0" applyFont="1" applyBorder="1" applyAlignment="1" applyProtection="1">
      <protection locked="0"/>
    </xf>
    <xf numFmtId="0" fontId="15" fillId="0" borderId="9" xfId="13" applyFont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protection locked="0"/>
    </xf>
    <xf numFmtId="0" fontId="11" fillId="0" borderId="8" xfId="0" applyFont="1" applyBorder="1" applyAlignment="1" applyProtection="1">
      <alignment horizontal="left"/>
      <protection locked="0"/>
    </xf>
    <xf numFmtId="0" fontId="11" fillId="0" borderId="8" xfId="0" applyFont="1" applyBorder="1" applyAlignment="1">
      <alignment horizontal="left"/>
    </xf>
    <xf numFmtId="0" fontId="11" fillId="0" borderId="10" xfId="0" applyFont="1" applyBorder="1" applyAlignment="1" applyProtection="1">
      <alignment horizontal="left" wrapText="1"/>
      <protection locked="0"/>
    </xf>
    <xf numFmtId="0" fontId="12" fillId="0" borderId="12" xfId="0" applyFont="1" applyBorder="1" applyAlignment="1" applyProtection="1">
      <alignment horizontal="left"/>
      <protection locked="0"/>
    </xf>
    <xf numFmtId="0" fontId="12" fillId="3" borderId="11" xfId="0" applyFont="1" applyFill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12" fillId="0" borderId="6" xfId="0" applyFont="1" applyBorder="1" applyAlignment="1"/>
    <xf numFmtId="0" fontId="17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0" fontId="18" fillId="0" borderId="8" xfId="0" applyFont="1" applyBorder="1" applyAlignment="1">
      <alignment horizontal="left"/>
    </xf>
    <xf numFmtId="0" fontId="11" fillId="0" borderId="2" xfId="11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23" fillId="0" borderId="2" xfId="0" applyFont="1" applyBorder="1" applyAlignment="1"/>
    <xf numFmtId="0" fontId="24" fillId="0" borderId="8" xfId="13" applyFont="1" applyFill="1" applyBorder="1" applyAlignment="1" applyProtection="1">
      <protection locked="0"/>
    </xf>
    <xf numFmtId="0" fontId="24" fillId="0" borderId="0" xfId="13" applyFont="1" applyProtection="1">
      <alignment vertical="top"/>
      <protection locked="0"/>
    </xf>
    <xf numFmtId="0" fontId="8" fillId="0" borderId="8" xfId="0" applyFont="1" applyBorder="1" applyAlignment="1"/>
    <xf numFmtId="0" fontId="9" fillId="0" borderId="8" xfId="0" applyFont="1" applyBorder="1" applyAlignment="1"/>
    <xf numFmtId="0" fontId="10" fillId="0" borderId="8" xfId="0" applyFont="1" applyBorder="1" applyAlignment="1"/>
    <xf numFmtId="5" fontId="10" fillId="0" borderId="2" xfId="2" applyFont="1" applyFill="1" applyBorder="1" applyProtection="1">
      <protection locked="0"/>
    </xf>
    <xf numFmtId="5" fontId="8" fillId="0" borderId="2" xfId="2" applyFont="1" applyFill="1" applyBorder="1" applyAlignment="1" applyProtection="1">
      <alignment horizontal="center"/>
      <protection locked="0"/>
    </xf>
    <xf numFmtId="0" fontId="10" fillId="0" borderId="0" xfId="0" applyFont="1" applyProtection="1">
      <alignment vertical="top"/>
      <protection locked="0"/>
    </xf>
    <xf numFmtId="41" fontId="10" fillId="0" borderId="2" xfId="2" applyNumberFormat="1" applyFont="1" applyFill="1" applyBorder="1" applyProtection="1"/>
    <xf numFmtId="5" fontId="10" fillId="0" borderId="4" xfId="2" applyFont="1" applyFill="1" applyBorder="1"/>
    <xf numFmtId="0" fontId="10" fillId="0" borderId="6" xfId="0" applyFont="1" applyBorder="1" applyAlignment="1" applyProtection="1">
      <protection locked="0"/>
    </xf>
    <xf numFmtId="5" fontId="10" fillId="0" borderId="6" xfId="2" applyFont="1" applyFill="1" applyBorder="1"/>
    <xf numFmtId="5" fontId="8" fillId="0" borderId="4" xfId="2" applyFont="1" applyFill="1" applyBorder="1" applyProtection="1">
      <protection locked="0"/>
    </xf>
    <xf numFmtId="5" fontId="10" fillId="0" borderId="4" xfId="2" applyFont="1" applyFill="1" applyBorder="1" applyProtection="1">
      <protection locked="0"/>
    </xf>
    <xf numFmtId="0" fontId="10" fillId="0" borderId="5" xfId="0" applyFont="1" applyBorder="1" applyAlignment="1" applyProtection="1">
      <protection locked="0"/>
    </xf>
    <xf numFmtId="5" fontId="10" fillId="0" borderId="5" xfId="2" applyFont="1" applyFill="1" applyBorder="1" applyProtection="1">
      <protection locked="0"/>
    </xf>
    <xf numFmtId="0" fontId="29" fillId="3" borderId="16" xfId="0" applyFont="1" applyFill="1" applyBorder="1" applyAlignment="1" applyProtection="1">
      <protection locked="0"/>
    </xf>
    <xf numFmtId="5" fontId="8" fillId="3" borderId="17" xfId="2" applyFont="1" applyFill="1" applyBorder="1" applyProtection="1">
      <protection locked="0"/>
    </xf>
    <xf numFmtId="5" fontId="8" fillId="3" borderId="18" xfId="2" applyFont="1" applyFill="1" applyBorder="1" applyProtection="1">
      <protection locked="0"/>
    </xf>
    <xf numFmtId="0" fontId="28" fillId="3" borderId="19" xfId="0" applyFont="1" applyFill="1" applyBorder="1" applyAlignment="1"/>
    <xf numFmtId="5" fontId="8" fillId="3" borderId="2" xfId="2" applyFont="1" applyFill="1" applyBorder="1" applyProtection="1">
      <protection locked="0"/>
    </xf>
    <xf numFmtId="5" fontId="8" fillId="3" borderId="20" xfId="2" applyFont="1" applyFill="1" applyBorder="1" applyProtection="1">
      <protection locked="0"/>
    </xf>
    <xf numFmtId="5" fontId="10" fillId="3" borderId="2" xfId="2" applyFont="1" applyFill="1" applyBorder="1" applyProtection="1">
      <protection locked="0"/>
    </xf>
    <xf numFmtId="5" fontId="10" fillId="3" borderId="20" xfId="2" applyFont="1" applyFill="1" applyBorder="1" applyProtection="1">
      <protection locked="0"/>
    </xf>
    <xf numFmtId="0" fontId="8" fillId="3" borderId="19" xfId="0" applyFont="1" applyFill="1" applyBorder="1" applyAlignment="1"/>
    <xf numFmtId="0" fontId="10" fillId="3" borderId="19" xfId="0" applyFont="1" applyFill="1" applyBorder="1" applyAlignment="1">
      <alignment horizontal="left" indent="3"/>
    </xf>
    <xf numFmtId="41" fontId="10" fillId="3" borderId="13" xfId="2" applyNumberFormat="1" applyFont="1" applyFill="1" applyBorder="1"/>
    <xf numFmtId="0" fontId="8" fillId="3" borderId="19" xfId="0" applyFont="1" applyFill="1" applyBorder="1" applyAlignment="1">
      <alignment horizontal="left" indent="1"/>
    </xf>
    <xf numFmtId="41" fontId="8" fillId="3" borderId="6" xfId="2" applyNumberFormat="1" applyFont="1" applyFill="1" applyBorder="1"/>
    <xf numFmtId="0" fontId="10" fillId="3" borderId="19" xfId="0" applyFont="1" applyFill="1" applyBorder="1" applyAlignment="1"/>
    <xf numFmtId="5" fontId="10" fillId="3" borderId="2" xfId="2" applyFont="1" applyFill="1" applyBorder="1"/>
    <xf numFmtId="41" fontId="10" fillId="3" borderId="2" xfId="2" applyNumberFormat="1" applyFont="1" applyFill="1" applyBorder="1"/>
    <xf numFmtId="5" fontId="10" fillId="3" borderId="20" xfId="2" applyFont="1" applyFill="1" applyBorder="1"/>
    <xf numFmtId="0" fontId="10" fillId="3" borderId="19" xfId="0" applyFont="1" applyFill="1" applyBorder="1" applyAlignment="1">
      <alignment horizontal="left" indent="5"/>
    </xf>
    <xf numFmtId="0" fontId="10" fillId="3" borderId="21" xfId="0" applyFont="1" applyFill="1" applyBorder="1" applyAlignment="1">
      <alignment horizontal="left" indent="5"/>
    </xf>
    <xf numFmtId="0" fontId="8" fillId="3" borderId="22" xfId="0" applyFont="1" applyFill="1" applyBorder="1" applyAlignment="1">
      <alignment horizontal="left" indent="3"/>
    </xf>
    <xf numFmtId="0" fontId="10" fillId="3" borderId="23" xfId="0" applyFont="1" applyFill="1" applyBorder="1" applyAlignment="1"/>
    <xf numFmtId="5" fontId="10" fillId="3" borderId="5" xfId="2" applyFont="1" applyFill="1" applyBorder="1"/>
    <xf numFmtId="0" fontId="8" fillId="3" borderId="14" xfId="0" applyFont="1" applyFill="1" applyBorder="1" applyAlignment="1"/>
    <xf numFmtId="41" fontId="8" fillId="3" borderId="15" xfId="2" applyNumberFormat="1" applyFont="1" applyFill="1" applyBorder="1"/>
    <xf numFmtId="5" fontId="10" fillId="3" borderId="24" xfId="2" applyFont="1" applyFill="1" applyBorder="1"/>
    <xf numFmtId="0" fontId="10" fillId="3" borderId="25" xfId="0" applyFont="1" applyFill="1" applyBorder="1" applyAlignment="1" applyProtection="1">
      <protection locked="0"/>
    </xf>
    <xf numFmtId="5" fontId="10" fillId="3" borderId="26" xfId="2" applyFont="1" applyFill="1" applyBorder="1"/>
    <xf numFmtId="5" fontId="10" fillId="3" borderId="27" xfId="2" applyFont="1" applyFill="1" applyBorder="1"/>
    <xf numFmtId="0" fontId="8" fillId="0" borderId="2" xfId="0" applyFont="1" applyBorder="1" applyAlignment="1">
      <alignment horizontal="left"/>
    </xf>
    <xf numFmtId="0" fontId="30" fillId="0" borderId="29" xfId="0" applyFont="1" applyBorder="1" applyAlignment="1">
      <alignment horizontal="left"/>
    </xf>
    <xf numFmtId="0" fontId="30" fillId="0" borderId="2" xfId="0" applyFont="1" applyBorder="1" applyAlignment="1">
      <alignment horizontal="left"/>
    </xf>
    <xf numFmtId="0" fontId="30" fillId="0" borderId="3" xfId="0" applyFont="1" applyBorder="1" applyAlignment="1">
      <alignment horizontal="left"/>
    </xf>
    <xf numFmtId="10" fontId="30" fillId="0" borderId="30" xfId="7" applyFont="1" applyFill="1" applyBorder="1" applyAlignment="1"/>
    <xf numFmtId="10" fontId="30" fillId="0" borderId="31" xfId="7" applyFont="1" applyFill="1" applyBorder="1" applyAlignment="1"/>
    <xf numFmtId="0" fontId="31" fillId="0" borderId="0" xfId="0" applyFont="1" applyAlignment="1"/>
    <xf numFmtId="14" fontId="31" fillId="0" borderId="28" xfId="0" applyNumberFormat="1" applyFont="1" applyBorder="1" applyAlignment="1"/>
    <xf numFmtId="0" fontId="11" fillId="4" borderId="0" xfId="0" applyFont="1" applyFill="1" applyAlignment="1"/>
    <xf numFmtId="0" fontId="25" fillId="0" borderId="9" xfId="13" applyFont="1" applyFill="1" applyBorder="1" applyAlignment="1" applyProtection="1">
      <alignment horizontal="left"/>
      <protection locked="0"/>
    </xf>
    <xf numFmtId="0" fontId="10" fillId="0" borderId="9" xfId="0" applyFont="1" applyBorder="1" applyAlignment="1" applyProtection="1">
      <protection locked="0"/>
    </xf>
    <xf numFmtId="0" fontId="10" fillId="0" borderId="8" xfId="0" applyFont="1" applyBorder="1" applyAlignment="1" applyProtection="1">
      <alignment horizontal="left"/>
      <protection locked="0"/>
    </xf>
  </cellXfs>
  <cellStyles count="14">
    <cellStyle name="Comma0" xfId="1" xr:uid="{00000000-0005-0000-0000-000000000000}"/>
    <cellStyle name="Currency0" xfId="2" xr:uid="{00000000-0005-0000-0000-000001000000}"/>
    <cellStyle name="Currency0 2" xfId="12" xr:uid="{00000000-0005-0000-0000-000002000000}"/>
    <cellStyle name="Date" xfId="3" xr:uid="{00000000-0005-0000-0000-000003000000}"/>
    <cellStyle name="Fixed" xfId="4" xr:uid="{00000000-0005-0000-0000-000004000000}"/>
    <cellStyle name="Heading 1" xfId="5" builtinId="16" customBuiltin="1"/>
    <cellStyle name="Heading 1 2" xfId="9" xr:uid="{00000000-0005-0000-0000-000006000000}"/>
    <cellStyle name="Heading 2" xfId="6" builtinId="17" customBuiltin="1"/>
    <cellStyle name="Heading 2 2" xfId="10" xr:uid="{00000000-0005-0000-0000-000008000000}"/>
    <cellStyle name="Hyperlink" xfId="13" builtinId="8"/>
    <cellStyle name="Normal" xfId="0" builtinId="0"/>
    <cellStyle name="Normal 5" xfId="11" xr:uid="{00000000-0005-0000-0000-00000B000000}"/>
    <cellStyle name="Percent" xfId="7" builtinId="5"/>
    <cellStyle name="Total" xfId="8" builtinId="25" customBuiltin="1"/>
  </cellStyles>
  <dxfs count="6"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tu.edu/hr/hiring/pdf/contractor-questionnaire.pdf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tu.edu/hr/hiring/pdf/contractor-questionnaire.pdf" TargetMode="External"/><Relationship Id="rId1" Type="http://schemas.openxmlformats.org/officeDocument/2006/relationships/hyperlink" Target="http://www.mtu.edu/research/references/facts-figures/pdf/gratable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49</xdr:row>
      <xdr:rowOff>21167</xdr:rowOff>
    </xdr:from>
    <xdr:to>
      <xdr:col>0</xdr:col>
      <xdr:colOff>762000</xdr:colOff>
      <xdr:row>49</xdr:row>
      <xdr:rowOff>179917</xdr:rowOff>
    </xdr:to>
    <xdr:sp macro="" textlink="">
      <xdr:nvSpPr>
        <xdr:cNvPr id="4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3500" y="7164917"/>
          <a:ext cx="698500" cy="158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</xdr:col>
      <xdr:colOff>1274233</xdr:colOff>
      <xdr:row>15</xdr:row>
      <xdr:rowOff>10582</xdr:rowOff>
    </xdr:from>
    <xdr:to>
      <xdr:col>2</xdr:col>
      <xdr:colOff>10583</xdr:colOff>
      <xdr:row>16</xdr:row>
      <xdr:rowOff>0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274233" y="2582332"/>
          <a:ext cx="5784850" cy="169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14</xdr:row>
      <xdr:rowOff>21167</xdr:rowOff>
    </xdr:from>
    <xdr:to>
      <xdr:col>2</xdr:col>
      <xdr:colOff>10582</xdr:colOff>
      <xdr:row>15</xdr:row>
      <xdr:rowOff>2117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535765" y="2413000"/>
          <a:ext cx="4523317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16</xdr:row>
      <xdr:rowOff>10582</xdr:rowOff>
    </xdr:from>
    <xdr:to>
      <xdr:col>2</xdr:col>
      <xdr:colOff>10583</xdr:colOff>
      <xdr:row>17</xdr:row>
      <xdr:rowOff>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8113183" y="2582332"/>
          <a:ext cx="14817" cy="169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15</xdr:row>
      <xdr:rowOff>21167</xdr:rowOff>
    </xdr:from>
    <xdr:to>
      <xdr:col>2</xdr:col>
      <xdr:colOff>10582</xdr:colOff>
      <xdr:row>16</xdr:row>
      <xdr:rowOff>2117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117415" y="2413000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17</xdr:row>
      <xdr:rowOff>10582</xdr:rowOff>
    </xdr:from>
    <xdr:to>
      <xdr:col>2</xdr:col>
      <xdr:colOff>10583</xdr:colOff>
      <xdr:row>18</xdr:row>
      <xdr:rowOff>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13183" y="2582332"/>
          <a:ext cx="14817" cy="169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16</xdr:row>
      <xdr:rowOff>21167</xdr:rowOff>
    </xdr:from>
    <xdr:to>
      <xdr:col>2</xdr:col>
      <xdr:colOff>10582</xdr:colOff>
      <xdr:row>17</xdr:row>
      <xdr:rowOff>2117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8117415" y="2413000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17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8117415" y="2592917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16</xdr:row>
      <xdr:rowOff>10582</xdr:rowOff>
    </xdr:from>
    <xdr:to>
      <xdr:col>2</xdr:col>
      <xdr:colOff>10583</xdr:colOff>
      <xdr:row>17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113183" y="2582332"/>
          <a:ext cx="14817" cy="169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15</xdr:row>
      <xdr:rowOff>21167</xdr:rowOff>
    </xdr:from>
    <xdr:to>
      <xdr:col>2</xdr:col>
      <xdr:colOff>10582</xdr:colOff>
      <xdr:row>16</xdr:row>
      <xdr:rowOff>2117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117415" y="2413000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16</xdr:row>
      <xdr:rowOff>21167</xdr:rowOff>
    </xdr:from>
    <xdr:to>
      <xdr:col>2</xdr:col>
      <xdr:colOff>10582</xdr:colOff>
      <xdr:row>17</xdr:row>
      <xdr:rowOff>2117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117415" y="2592917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17</xdr:row>
      <xdr:rowOff>10582</xdr:rowOff>
    </xdr:from>
    <xdr:to>
      <xdr:col>2</xdr:col>
      <xdr:colOff>10583</xdr:colOff>
      <xdr:row>18</xdr:row>
      <xdr:rowOff>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113183" y="2582332"/>
          <a:ext cx="14817" cy="169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16</xdr:row>
      <xdr:rowOff>21167</xdr:rowOff>
    </xdr:from>
    <xdr:to>
      <xdr:col>2</xdr:col>
      <xdr:colOff>10582</xdr:colOff>
      <xdr:row>17</xdr:row>
      <xdr:rowOff>2117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117415" y="2413000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17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8117415" y="2592917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17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8117415" y="2592917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18</xdr:row>
      <xdr:rowOff>10582</xdr:rowOff>
    </xdr:from>
    <xdr:to>
      <xdr:col>2</xdr:col>
      <xdr:colOff>10583</xdr:colOff>
      <xdr:row>19</xdr:row>
      <xdr:rowOff>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E87F7E4D-17CE-4319-B84A-9C581E1043C1}"/>
            </a:ext>
          </a:extLst>
        </xdr:cNvPr>
        <xdr:cNvSpPr txBox="1"/>
      </xdr:nvSpPr>
      <xdr:spPr>
        <a:xfrm>
          <a:off x="8113183" y="2963332"/>
          <a:ext cx="14817" cy="169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17</xdr:row>
      <xdr:rowOff>21167</xdr:rowOff>
    </xdr:from>
    <xdr:to>
      <xdr:col>2</xdr:col>
      <xdr:colOff>10582</xdr:colOff>
      <xdr:row>18</xdr:row>
      <xdr:rowOff>2117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AAFF1C31-BBC7-40A0-AD35-D51AA7539E56}"/>
            </a:ext>
          </a:extLst>
        </xdr:cNvPr>
        <xdr:cNvSpPr txBox="1"/>
      </xdr:nvSpPr>
      <xdr:spPr>
        <a:xfrm>
          <a:off x="8117415" y="2794000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17</xdr:row>
      <xdr:rowOff>21167</xdr:rowOff>
    </xdr:from>
    <xdr:to>
      <xdr:col>2</xdr:col>
      <xdr:colOff>10582</xdr:colOff>
      <xdr:row>18</xdr:row>
      <xdr:rowOff>2117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8752627-4502-44A9-B15C-A1D64FA82FEA}"/>
            </a:ext>
          </a:extLst>
        </xdr:cNvPr>
        <xdr:cNvSpPr txBox="1"/>
      </xdr:nvSpPr>
      <xdr:spPr>
        <a:xfrm>
          <a:off x="8117415" y="2794000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18</xdr:row>
      <xdr:rowOff>10582</xdr:rowOff>
    </xdr:from>
    <xdr:to>
      <xdr:col>2</xdr:col>
      <xdr:colOff>10583</xdr:colOff>
      <xdr:row>19</xdr:row>
      <xdr:rowOff>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97167FF-6E91-463D-A996-414A6077A3BB}"/>
            </a:ext>
          </a:extLst>
        </xdr:cNvPr>
        <xdr:cNvSpPr txBox="1"/>
      </xdr:nvSpPr>
      <xdr:spPr>
        <a:xfrm>
          <a:off x="8113183" y="2963332"/>
          <a:ext cx="14817" cy="169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17</xdr:row>
      <xdr:rowOff>21167</xdr:rowOff>
    </xdr:from>
    <xdr:to>
      <xdr:col>2</xdr:col>
      <xdr:colOff>10582</xdr:colOff>
      <xdr:row>18</xdr:row>
      <xdr:rowOff>2117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4D592C7-4BDA-45F3-BC72-2F90EDF11F44}"/>
            </a:ext>
          </a:extLst>
        </xdr:cNvPr>
        <xdr:cNvSpPr txBox="1"/>
      </xdr:nvSpPr>
      <xdr:spPr>
        <a:xfrm>
          <a:off x="8117415" y="2794000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19</xdr:row>
      <xdr:rowOff>10582</xdr:rowOff>
    </xdr:from>
    <xdr:to>
      <xdr:col>2</xdr:col>
      <xdr:colOff>10583</xdr:colOff>
      <xdr:row>20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646FCC42-87D5-4CDA-A822-298942375C61}"/>
            </a:ext>
          </a:extLst>
        </xdr:cNvPr>
        <xdr:cNvSpPr txBox="1"/>
      </xdr:nvSpPr>
      <xdr:spPr>
        <a:xfrm>
          <a:off x="8113183" y="2963332"/>
          <a:ext cx="14817" cy="169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18</xdr:row>
      <xdr:rowOff>21167</xdr:rowOff>
    </xdr:from>
    <xdr:to>
      <xdr:col>2</xdr:col>
      <xdr:colOff>10582</xdr:colOff>
      <xdr:row>19</xdr:row>
      <xdr:rowOff>2117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7AA2DCAC-E838-4B6D-8798-7700C8242AC6}"/>
            </a:ext>
          </a:extLst>
        </xdr:cNvPr>
        <xdr:cNvSpPr txBox="1"/>
      </xdr:nvSpPr>
      <xdr:spPr>
        <a:xfrm>
          <a:off x="8117415" y="2794000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18</xdr:row>
      <xdr:rowOff>21167</xdr:rowOff>
    </xdr:from>
    <xdr:to>
      <xdr:col>2</xdr:col>
      <xdr:colOff>10582</xdr:colOff>
      <xdr:row>19</xdr:row>
      <xdr:rowOff>2117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5A26FB4D-0F98-4FAC-982B-22E5FB3ED1BC}"/>
            </a:ext>
          </a:extLst>
        </xdr:cNvPr>
        <xdr:cNvSpPr txBox="1"/>
      </xdr:nvSpPr>
      <xdr:spPr>
        <a:xfrm>
          <a:off x="8117415" y="2794000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19</xdr:row>
      <xdr:rowOff>10582</xdr:rowOff>
    </xdr:from>
    <xdr:to>
      <xdr:col>2</xdr:col>
      <xdr:colOff>10583</xdr:colOff>
      <xdr:row>20</xdr:row>
      <xdr:rowOff>0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B427269C-5340-4BA4-9544-FEA640CA2CC3}"/>
            </a:ext>
          </a:extLst>
        </xdr:cNvPr>
        <xdr:cNvSpPr txBox="1"/>
      </xdr:nvSpPr>
      <xdr:spPr>
        <a:xfrm>
          <a:off x="8113183" y="2963332"/>
          <a:ext cx="14817" cy="169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18</xdr:row>
      <xdr:rowOff>21167</xdr:rowOff>
    </xdr:from>
    <xdr:to>
      <xdr:col>2</xdr:col>
      <xdr:colOff>10582</xdr:colOff>
      <xdr:row>19</xdr:row>
      <xdr:rowOff>2117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3CCA65A0-4271-4F25-A16E-5E2866704AD8}"/>
            </a:ext>
          </a:extLst>
        </xdr:cNvPr>
        <xdr:cNvSpPr txBox="1"/>
      </xdr:nvSpPr>
      <xdr:spPr>
        <a:xfrm>
          <a:off x="8117415" y="2794000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980F8B3-DD5E-4F4F-BEE2-FE11B9DCF701}"/>
            </a:ext>
          </a:extLst>
        </xdr:cNvPr>
        <xdr:cNvSpPr txBox="1"/>
      </xdr:nvSpPr>
      <xdr:spPr>
        <a:xfrm>
          <a:off x="8117415" y="2973917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27702CAF-FED7-4E61-A11A-23DE745288F8}"/>
            </a:ext>
          </a:extLst>
        </xdr:cNvPr>
        <xdr:cNvSpPr txBox="1"/>
      </xdr:nvSpPr>
      <xdr:spPr>
        <a:xfrm>
          <a:off x="8117415" y="2973917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3098885A-F9A0-41B7-AA83-9B42B397BA57}"/>
            </a:ext>
          </a:extLst>
        </xdr:cNvPr>
        <xdr:cNvSpPr txBox="1"/>
      </xdr:nvSpPr>
      <xdr:spPr>
        <a:xfrm>
          <a:off x="8117415" y="2973917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20</xdr:row>
      <xdr:rowOff>10582</xdr:rowOff>
    </xdr:from>
    <xdr:to>
      <xdr:col>2</xdr:col>
      <xdr:colOff>10583</xdr:colOff>
      <xdr:row>21</xdr:row>
      <xdr:rowOff>0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4C708FB-EB5D-45D1-94F8-555BF8F93A2A}"/>
            </a:ext>
          </a:extLst>
        </xdr:cNvPr>
        <xdr:cNvSpPr txBox="1"/>
      </xdr:nvSpPr>
      <xdr:spPr>
        <a:xfrm>
          <a:off x="8113183" y="2963332"/>
          <a:ext cx="14817" cy="169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7D980B61-B6DD-49FA-9E58-E8C8E1FAD405}"/>
            </a:ext>
          </a:extLst>
        </xdr:cNvPr>
        <xdr:cNvSpPr txBox="1"/>
      </xdr:nvSpPr>
      <xdr:spPr>
        <a:xfrm>
          <a:off x="8117415" y="2794000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E8B6E24A-6EDC-4210-BA39-5D97C94ED0AD}"/>
            </a:ext>
          </a:extLst>
        </xdr:cNvPr>
        <xdr:cNvSpPr txBox="1"/>
      </xdr:nvSpPr>
      <xdr:spPr>
        <a:xfrm>
          <a:off x="8117415" y="2794000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20</xdr:row>
      <xdr:rowOff>10582</xdr:rowOff>
    </xdr:from>
    <xdr:to>
      <xdr:col>2</xdr:col>
      <xdr:colOff>10583</xdr:colOff>
      <xdr:row>21</xdr:row>
      <xdr:rowOff>0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DD549CB0-01EB-490D-A930-96B6D53AAA18}"/>
            </a:ext>
          </a:extLst>
        </xdr:cNvPr>
        <xdr:cNvSpPr txBox="1"/>
      </xdr:nvSpPr>
      <xdr:spPr>
        <a:xfrm>
          <a:off x="8113183" y="2963332"/>
          <a:ext cx="14817" cy="169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FCD489DC-F340-4757-AB92-EB7EAA4EF436}"/>
            </a:ext>
          </a:extLst>
        </xdr:cNvPr>
        <xdr:cNvSpPr txBox="1"/>
      </xdr:nvSpPr>
      <xdr:spPr>
        <a:xfrm>
          <a:off x="8117415" y="2794000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7E3357D-5759-455E-922C-C2A1A65D65BE}"/>
            </a:ext>
          </a:extLst>
        </xdr:cNvPr>
        <xdr:cNvSpPr txBox="1"/>
      </xdr:nvSpPr>
      <xdr:spPr>
        <a:xfrm>
          <a:off x="8117415" y="2973917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59054380-F42C-4F33-952B-DA91B568ADA1}"/>
            </a:ext>
          </a:extLst>
        </xdr:cNvPr>
        <xdr:cNvSpPr txBox="1"/>
      </xdr:nvSpPr>
      <xdr:spPr>
        <a:xfrm>
          <a:off x="8117415" y="2973917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AE85D59-51A9-4270-B4C7-BED8266058F7}"/>
            </a:ext>
          </a:extLst>
        </xdr:cNvPr>
        <xdr:cNvSpPr txBox="1"/>
      </xdr:nvSpPr>
      <xdr:spPr>
        <a:xfrm>
          <a:off x="8117415" y="2973917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21</xdr:row>
      <xdr:rowOff>10582</xdr:rowOff>
    </xdr:from>
    <xdr:to>
      <xdr:col>2</xdr:col>
      <xdr:colOff>10583</xdr:colOff>
      <xdr:row>22</xdr:row>
      <xdr:rowOff>0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9AB065B2-C589-4077-A012-4F8A86863BEE}"/>
            </a:ext>
          </a:extLst>
        </xdr:cNvPr>
        <xdr:cNvSpPr txBox="1"/>
      </xdr:nvSpPr>
      <xdr:spPr>
        <a:xfrm>
          <a:off x="8113183" y="2963332"/>
          <a:ext cx="14817" cy="169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C859695-183C-4016-9F5A-63876D8063DE}"/>
            </a:ext>
          </a:extLst>
        </xdr:cNvPr>
        <xdr:cNvSpPr txBox="1"/>
      </xdr:nvSpPr>
      <xdr:spPr>
        <a:xfrm>
          <a:off x="8117415" y="2794000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149F2E14-3AF3-4321-ADA2-BD9B5EB11D29}"/>
            </a:ext>
          </a:extLst>
        </xdr:cNvPr>
        <xdr:cNvSpPr txBox="1"/>
      </xdr:nvSpPr>
      <xdr:spPr>
        <a:xfrm>
          <a:off x="8117415" y="2794000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21</xdr:row>
      <xdr:rowOff>10582</xdr:rowOff>
    </xdr:from>
    <xdr:to>
      <xdr:col>2</xdr:col>
      <xdr:colOff>10583</xdr:colOff>
      <xdr:row>22</xdr:row>
      <xdr:rowOff>0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5FF1E9D3-97D4-49ED-813F-2953FE0AB0A8}"/>
            </a:ext>
          </a:extLst>
        </xdr:cNvPr>
        <xdr:cNvSpPr txBox="1"/>
      </xdr:nvSpPr>
      <xdr:spPr>
        <a:xfrm>
          <a:off x="8113183" y="2963332"/>
          <a:ext cx="14817" cy="169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DB87244-B6B8-4543-8044-59A9DA01D884}"/>
            </a:ext>
          </a:extLst>
        </xdr:cNvPr>
        <xdr:cNvSpPr txBox="1"/>
      </xdr:nvSpPr>
      <xdr:spPr>
        <a:xfrm>
          <a:off x="8117415" y="2794000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21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6F222DAA-392E-4884-BF15-9829E9034FC1}"/>
            </a:ext>
          </a:extLst>
        </xdr:cNvPr>
        <xdr:cNvSpPr txBox="1"/>
      </xdr:nvSpPr>
      <xdr:spPr>
        <a:xfrm>
          <a:off x="8117415" y="2973917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21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5CFA993-120F-49BE-B535-DBA598C2C881}"/>
            </a:ext>
          </a:extLst>
        </xdr:cNvPr>
        <xdr:cNvSpPr txBox="1"/>
      </xdr:nvSpPr>
      <xdr:spPr>
        <a:xfrm>
          <a:off x="8117415" y="2973917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21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C611597C-0974-4B51-AE14-999B436FFF29}"/>
            </a:ext>
          </a:extLst>
        </xdr:cNvPr>
        <xdr:cNvSpPr txBox="1"/>
      </xdr:nvSpPr>
      <xdr:spPr>
        <a:xfrm>
          <a:off x="8117415" y="2973917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17</xdr:row>
      <xdr:rowOff>10582</xdr:rowOff>
    </xdr:from>
    <xdr:to>
      <xdr:col>2</xdr:col>
      <xdr:colOff>10583</xdr:colOff>
      <xdr:row>18</xdr:row>
      <xdr:rowOff>0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1258C29D-F8E4-41CF-94EC-EE80B8083354}"/>
            </a:ext>
          </a:extLst>
        </xdr:cNvPr>
        <xdr:cNvSpPr txBox="1"/>
      </xdr:nvSpPr>
      <xdr:spPr>
        <a:xfrm>
          <a:off x="7303346" y="28130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16</xdr:row>
      <xdr:rowOff>21167</xdr:rowOff>
    </xdr:from>
    <xdr:to>
      <xdr:col>2</xdr:col>
      <xdr:colOff>10582</xdr:colOff>
      <xdr:row>17</xdr:row>
      <xdr:rowOff>2117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D7FAD81-EA7A-4BBD-8D30-C6E3FEDFBBC7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17</xdr:row>
      <xdr:rowOff>21167</xdr:rowOff>
    </xdr:from>
    <xdr:to>
      <xdr:col>2</xdr:col>
      <xdr:colOff>10582</xdr:colOff>
      <xdr:row>18</xdr:row>
      <xdr:rowOff>2117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DF07C4C7-5ACE-4740-AA6A-51A6E4C5EA68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17</xdr:row>
      <xdr:rowOff>10582</xdr:rowOff>
    </xdr:from>
    <xdr:to>
      <xdr:col>2</xdr:col>
      <xdr:colOff>10583</xdr:colOff>
      <xdr:row>18</xdr:row>
      <xdr:rowOff>0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4D6D1CBB-7828-479E-A434-AF05DFD08C9A}"/>
            </a:ext>
          </a:extLst>
        </xdr:cNvPr>
        <xdr:cNvSpPr txBox="1"/>
      </xdr:nvSpPr>
      <xdr:spPr>
        <a:xfrm>
          <a:off x="7303346" y="28130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16</xdr:row>
      <xdr:rowOff>21167</xdr:rowOff>
    </xdr:from>
    <xdr:to>
      <xdr:col>2</xdr:col>
      <xdr:colOff>10582</xdr:colOff>
      <xdr:row>17</xdr:row>
      <xdr:rowOff>2117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F84ABE14-F8D7-4E48-B2A5-E6B0E3A61BC7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17</xdr:row>
      <xdr:rowOff>21167</xdr:rowOff>
    </xdr:from>
    <xdr:to>
      <xdr:col>2</xdr:col>
      <xdr:colOff>10582</xdr:colOff>
      <xdr:row>18</xdr:row>
      <xdr:rowOff>2117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7C72755C-F5BE-45D4-B5D1-EFFF0ED842F8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17</xdr:row>
      <xdr:rowOff>21167</xdr:rowOff>
    </xdr:from>
    <xdr:to>
      <xdr:col>2</xdr:col>
      <xdr:colOff>10582</xdr:colOff>
      <xdr:row>18</xdr:row>
      <xdr:rowOff>2117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BE069DD-85C3-41C1-82E5-B9C34B57E2C9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18</xdr:row>
      <xdr:rowOff>10582</xdr:rowOff>
    </xdr:from>
    <xdr:to>
      <xdr:col>2</xdr:col>
      <xdr:colOff>10583</xdr:colOff>
      <xdr:row>19</xdr:row>
      <xdr:rowOff>0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0AC319F-4078-445E-AE7D-2BC342A0EC57}"/>
            </a:ext>
          </a:extLst>
        </xdr:cNvPr>
        <xdr:cNvSpPr txBox="1"/>
      </xdr:nvSpPr>
      <xdr:spPr>
        <a:xfrm>
          <a:off x="7303346" y="28130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17</xdr:row>
      <xdr:rowOff>21167</xdr:rowOff>
    </xdr:from>
    <xdr:to>
      <xdr:col>2</xdr:col>
      <xdr:colOff>10582</xdr:colOff>
      <xdr:row>18</xdr:row>
      <xdr:rowOff>2117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CE3E052A-6137-44ED-8783-64610EBDB7D6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18</xdr:row>
      <xdr:rowOff>21167</xdr:rowOff>
    </xdr:from>
    <xdr:to>
      <xdr:col>2</xdr:col>
      <xdr:colOff>10582</xdr:colOff>
      <xdr:row>19</xdr:row>
      <xdr:rowOff>2117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1F9AF447-62CF-4E52-BFE8-184B60B37C90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18</xdr:row>
      <xdr:rowOff>10582</xdr:rowOff>
    </xdr:from>
    <xdr:to>
      <xdr:col>2</xdr:col>
      <xdr:colOff>10583</xdr:colOff>
      <xdr:row>19</xdr:row>
      <xdr:rowOff>0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E0234EBE-9DB6-46C2-B93B-25A6BE49A14A}"/>
            </a:ext>
          </a:extLst>
        </xdr:cNvPr>
        <xdr:cNvSpPr txBox="1"/>
      </xdr:nvSpPr>
      <xdr:spPr>
        <a:xfrm>
          <a:off x="7303346" y="28130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17</xdr:row>
      <xdr:rowOff>21167</xdr:rowOff>
    </xdr:from>
    <xdr:to>
      <xdr:col>2</xdr:col>
      <xdr:colOff>10582</xdr:colOff>
      <xdr:row>18</xdr:row>
      <xdr:rowOff>2117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C4685789-4F27-468B-BBE2-83612123F653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18</xdr:row>
      <xdr:rowOff>21167</xdr:rowOff>
    </xdr:from>
    <xdr:to>
      <xdr:col>2</xdr:col>
      <xdr:colOff>10582</xdr:colOff>
      <xdr:row>19</xdr:row>
      <xdr:rowOff>2117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F946D128-7038-4A9E-817D-EA0028373DF8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18</xdr:row>
      <xdr:rowOff>21167</xdr:rowOff>
    </xdr:from>
    <xdr:to>
      <xdr:col>2</xdr:col>
      <xdr:colOff>10582</xdr:colOff>
      <xdr:row>19</xdr:row>
      <xdr:rowOff>2117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C86B6F79-6497-47CF-B754-7F546AF36437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18</xdr:row>
      <xdr:rowOff>21167</xdr:rowOff>
    </xdr:from>
    <xdr:to>
      <xdr:col>2</xdr:col>
      <xdr:colOff>10582</xdr:colOff>
      <xdr:row>19</xdr:row>
      <xdr:rowOff>2117</xdr:rowOff>
    </xdr:to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7FC60CB8-A8D3-4A7D-8CBE-13D6E10DC591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18</xdr:row>
      <xdr:rowOff>21167</xdr:rowOff>
    </xdr:from>
    <xdr:to>
      <xdr:col>2</xdr:col>
      <xdr:colOff>10582</xdr:colOff>
      <xdr:row>19</xdr:row>
      <xdr:rowOff>2117</xdr:rowOff>
    </xdr:to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B40E6C6-02AC-4CC7-AFB9-8D35DA6F3EA4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19</xdr:row>
      <xdr:rowOff>10582</xdr:rowOff>
    </xdr:from>
    <xdr:to>
      <xdr:col>2</xdr:col>
      <xdr:colOff>10583</xdr:colOff>
      <xdr:row>20</xdr:row>
      <xdr:rowOff>0</xdr:rowOff>
    </xdr:to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86720C79-B9D5-43BD-AA27-1591BB24D24E}"/>
            </a:ext>
          </a:extLst>
        </xdr:cNvPr>
        <xdr:cNvSpPr txBox="1"/>
      </xdr:nvSpPr>
      <xdr:spPr>
        <a:xfrm>
          <a:off x="7303346" y="28130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18</xdr:row>
      <xdr:rowOff>21167</xdr:rowOff>
    </xdr:from>
    <xdr:to>
      <xdr:col>2</xdr:col>
      <xdr:colOff>10582</xdr:colOff>
      <xdr:row>19</xdr:row>
      <xdr:rowOff>2117</xdr:rowOff>
    </xdr:to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FD3B1529-1F44-484E-AB84-2AC5674D1611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C41ED481-C31A-488B-83BB-DFFFFB76B7D9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19</xdr:row>
      <xdr:rowOff>10582</xdr:rowOff>
    </xdr:from>
    <xdr:to>
      <xdr:col>2</xdr:col>
      <xdr:colOff>10583</xdr:colOff>
      <xdr:row>20</xdr:row>
      <xdr:rowOff>0</xdr:rowOff>
    </xdr:to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D3311CA-56CF-4055-AC79-D6C118FD24F5}"/>
            </a:ext>
          </a:extLst>
        </xdr:cNvPr>
        <xdr:cNvSpPr txBox="1"/>
      </xdr:nvSpPr>
      <xdr:spPr>
        <a:xfrm>
          <a:off x="7303346" y="28130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18</xdr:row>
      <xdr:rowOff>21167</xdr:rowOff>
    </xdr:from>
    <xdr:to>
      <xdr:col>2</xdr:col>
      <xdr:colOff>10582</xdr:colOff>
      <xdr:row>19</xdr:row>
      <xdr:rowOff>2117</xdr:rowOff>
    </xdr:to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6B93E28F-D540-42CF-877C-D9A7AF42A860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363473F0-054B-40E9-ABDA-6A928DE91273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6B360A56-30CB-4F07-9BB3-66680954EA71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AAD54758-A682-4698-A6AE-BF0DCD22590A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BAAB94AB-0776-4EDD-BD69-B2EEAE655212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20</xdr:row>
      <xdr:rowOff>10582</xdr:rowOff>
    </xdr:from>
    <xdr:to>
      <xdr:col>2</xdr:col>
      <xdr:colOff>10583</xdr:colOff>
      <xdr:row>21</xdr:row>
      <xdr:rowOff>0</xdr:rowOff>
    </xdr:to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31569A0E-569B-425A-9460-F647718C5B88}"/>
            </a:ext>
          </a:extLst>
        </xdr:cNvPr>
        <xdr:cNvSpPr txBox="1"/>
      </xdr:nvSpPr>
      <xdr:spPr>
        <a:xfrm>
          <a:off x="7303346" y="28130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70643918-F88F-4917-9E44-BB1C5B7C7572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2EEF221C-FBF0-4B74-93E8-720300110E14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20</xdr:row>
      <xdr:rowOff>10582</xdr:rowOff>
    </xdr:from>
    <xdr:to>
      <xdr:col>2</xdr:col>
      <xdr:colOff>10583</xdr:colOff>
      <xdr:row>21</xdr:row>
      <xdr:rowOff>0</xdr:rowOff>
    </xdr:to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7386089D-9F3D-4E36-99B1-D850336CC953}"/>
            </a:ext>
          </a:extLst>
        </xdr:cNvPr>
        <xdr:cNvSpPr txBox="1"/>
      </xdr:nvSpPr>
      <xdr:spPr>
        <a:xfrm>
          <a:off x="7303346" y="28130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B3219D88-E8AC-47BA-B11E-3C28E2CA1325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DA31DF62-4AB2-4964-B2BF-EF11798404D3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BFD28307-0C75-46B8-943F-90E5911475D6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452128B7-4DAA-4272-93F9-495C8073A743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8E4E1B13-8B47-4950-AE26-8E5C3CD4E7B4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21</xdr:row>
      <xdr:rowOff>10582</xdr:rowOff>
    </xdr:from>
    <xdr:to>
      <xdr:col>2</xdr:col>
      <xdr:colOff>10583</xdr:colOff>
      <xdr:row>22</xdr:row>
      <xdr:rowOff>0</xdr:rowOff>
    </xdr:to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85DFD65F-3836-4EAC-9F2A-D16CB76B5A10}"/>
            </a:ext>
          </a:extLst>
        </xdr:cNvPr>
        <xdr:cNvSpPr txBox="1"/>
      </xdr:nvSpPr>
      <xdr:spPr>
        <a:xfrm>
          <a:off x="7303346" y="28130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B0A578D7-11BE-4A1C-A770-F9FFA6B83CBB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21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86D65DA8-AA3E-4EAA-909B-109895F94781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21</xdr:row>
      <xdr:rowOff>10582</xdr:rowOff>
    </xdr:from>
    <xdr:to>
      <xdr:col>2</xdr:col>
      <xdr:colOff>10583</xdr:colOff>
      <xdr:row>22</xdr:row>
      <xdr:rowOff>0</xdr:rowOff>
    </xdr:to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6D3807AA-AFCF-4519-B642-F8E348130F2B}"/>
            </a:ext>
          </a:extLst>
        </xdr:cNvPr>
        <xdr:cNvSpPr txBox="1"/>
      </xdr:nvSpPr>
      <xdr:spPr>
        <a:xfrm>
          <a:off x="7303346" y="28130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76AEC6E0-6EFC-4F25-A59F-21DE2DBC30EE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21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79431A93-EF05-4617-8E1B-C922B2C5A8DD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21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4196C103-17C4-488C-BD88-32569AA35F42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21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5B8A45DC-A952-415B-B59B-CE78A2ED9B59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21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EF601E81-5749-4D21-86D9-09C2C50AAB30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22</xdr:row>
      <xdr:rowOff>10582</xdr:rowOff>
    </xdr:from>
    <xdr:to>
      <xdr:col>2</xdr:col>
      <xdr:colOff>10583</xdr:colOff>
      <xdr:row>23</xdr:row>
      <xdr:rowOff>0</xdr:rowOff>
    </xdr:to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589273C9-5AEF-42B3-9ECE-FF8E9E143FA9}"/>
            </a:ext>
          </a:extLst>
        </xdr:cNvPr>
        <xdr:cNvSpPr txBox="1"/>
      </xdr:nvSpPr>
      <xdr:spPr>
        <a:xfrm>
          <a:off x="7303346" y="28130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21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350AF410-6CE1-471C-84A9-DB5B7330D3B8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22</xdr:row>
      <xdr:rowOff>21167</xdr:rowOff>
    </xdr:from>
    <xdr:to>
      <xdr:col>2</xdr:col>
      <xdr:colOff>10582</xdr:colOff>
      <xdr:row>23</xdr:row>
      <xdr:rowOff>2117</xdr:rowOff>
    </xdr:to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C1CE9774-9B21-4D5C-91C1-91EA530D367E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22</xdr:row>
      <xdr:rowOff>10582</xdr:rowOff>
    </xdr:from>
    <xdr:to>
      <xdr:col>2</xdr:col>
      <xdr:colOff>10583</xdr:colOff>
      <xdr:row>23</xdr:row>
      <xdr:rowOff>0</xdr:rowOff>
    </xdr:to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901CA67B-6F67-4D08-87A0-F57097BF2AF3}"/>
            </a:ext>
          </a:extLst>
        </xdr:cNvPr>
        <xdr:cNvSpPr txBox="1"/>
      </xdr:nvSpPr>
      <xdr:spPr>
        <a:xfrm>
          <a:off x="7303346" y="28130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21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F6413134-C94B-4967-969A-E5F66BFEDE05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22</xdr:row>
      <xdr:rowOff>21167</xdr:rowOff>
    </xdr:from>
    <xdr:to>
      <xdr:col>2</xdr:col>
      <xdr:colOff>10582</xdr:colOff>
      <xdr:row>23</xdr:row>
      <xdr:rowOff>2117</xdr:rowOff>
    </xdr:to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792783A0-CB86-44D5-9C0A-56C377DB489D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22</xdr:row>
      <xdr:rowOff>21167</xdr:rowOff>
    </xdr:from>
    <xdr:to>
      <xdr:col>2</xdr:col>
      <xdr:colOff>10582</xdr:colOff>
      <xdr:row>23</xdr:row>
      <xdr:rowOff>2117</xdr:rowOff>
    </xdr:to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830E6347-ECB2-4D41-87D0-65C7997D9928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22</xdr:row>
      <xdr:rowOff>21167</xdr:rowOff>
    </xdr:from>
    <xdr:to>
      <xdr:col>2</xdr:col>
      <xdr:colOff>10582</xdr:colOff>
      <xdr:row>23</xdr:row>
      <xdr:rowOff>2117</xdr:rowOff>
    </xdr:to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17EA9A5F-67BB-4DF8-9765-550A1AA3F8AC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22</xdr:row>
      <xdr:rowOff>21167</xdr:rowOff>
    </xdr:from>
    <xdr:to>
      <xdr:col>2</xdr:col>
      <xdr:colOff>10582</xdr:colOff>
      <xdr:row>23</xdr:row>
      <xdr:rowOff>2117</xdr:rowOff>
    </xdr:to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59792A36-0C17-4E4A-BCD0-83DCC49F3C74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16</xdr:row>
      <xdr:rowOff>10582</xdr:rowOff>
    </xdr:from>
    <xdr:to>
      <xdr:col>2</xdr:col>
      <xdr:colOff>10583</xdr:colOff>
      <xdr:row>17</xdr:row>
      <xdr:rowOff>0</xdr:rowOff>
    </xdr:to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A1906B09-E000-4691-80FE-B0DE068DBA24}"/>
            </a:ext>
          </a:extLst>
        </xdr:cNvPr>
        <xdr:cNvSpPr txBox="1"/>
      </xdr:nvSpPr>
      <xdr:spPr>
        <a:xfrm>
          <a:off x="7303346" y="26352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15</xdr:row>
      <xdr:rowOff>21167</xdr:rowOff>
    </xdr:from>
    <xdr:to>
      <xdr:col>2</xdr:col>
      <xdr:colOff>10582</xdr:colOff>
      <xdr:row>16</xdr:row>
      <xdr:rowOff>2117</xdr:rowOff>
    </xdr:to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58687C4B-C669-4DE5-B9EE-601F2C59EEF3}"/>
            </a:ext>
          </a:extLst>
        </xdr:cNvPr>
        <xdr:cNvSpPr txBox="1"/>
      </xdr:nvSpPr>
      <xdr:spPr>
        <a:xfrm>
          <a:off x="7299958" y="24680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16</xdr:row>
      <xdr:rowOff>21167</xdr:rowOff>
    </xdr:from>
    <xdr:to>
      <xdr:col>2</xdr:col>
      <xdr:colOff>10582</xdr:colOff>
      <xdr:row>17</xdr:row>
      <xdr:rowOff>2117</xdr:rowOff>
    </xdr:to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3F0B602F-E70C-4064-9099-0F279347DA7B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16</xdr:row>
      <xdr:rowOff>21167</xdr:rowOff>
    </xdr:from>
    <xdr:to>
      <xdr:col>2</xdr:col>
      <xdr:colOff>10582</xdr:colOff>
      <xdr:row>17</xdr:row>
      <xdr:rowOff>2117</xdr:rowOff>
    </xdr:to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2F99448-2164-4CF7-AB72-2005764D14A4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17</xdr:row>
      <xdr:rowOff>10582</xdr:rowOff>
    </xdr:from>
    <xdr:to>
      <xdr:col>2</xdr:col>
      <xdr:colOff>10583</xdr:colOff>
      <xdr:row>18</xdr:row>
      <xdr:rowOff>0</xdr:rowOff>
    </xdr:to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314C91F-CA7B-45B4-A6E0-0064ADF43F10}"/>
            </a:ext>
          </a:extLst>
        </xdr:cNvPr>
        <xdr:cNvSpPr txBox="1"/>
      </xdr:nvSpPr>
      <xdr:spPr>
        <a:xfrm>
          <a:off x="7303346" y="26352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16</xdr:row>
      <xdr:rowOff>21167</xdr:rowOff>
    </xdr:from>
    <xdr:to>
      <xdr:col>2</xdr:col>
      <xdr:colOff>10582</xdr:colOff>
      <xdr:row>17</xdr:row>
      <xdr:rowOff>2117</xdr:rowOff>
    </xdr:to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9A6B6D5C-01A9-47C8-9778-7C40A5AD65A7}"/>
            </a:ext>
          </a:extLst>
        </xdr:cNvPr>
        <xdr:cNvSpPr txBox="1"/>
      </xdr:nvSpPr>
      <xdr:spPr>
        <a:xfrm>
          <a:off x="7299958" y="24680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17</xdr:row>
      <xdr:rowOff>21167</xdr:rowOff>
    </xdr:from>
    <xdr:to>
      <xdr:col>2</xdr:col>
      <xdr:colOff>10582</xdr:colOff>
      <xdr:row>18</xdr:row>
      <xdr:rowOff>2117</xdr:rowOff>
    </xdr:to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766753C-E666-42C1-9B74-1CAA9586460C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17</xdr:row>
      <xdr:rowOff>21167</xdr:rowOff>
    </xdr:from>
    <xdr:to>
      <xdr:col>2</xdr:col>
      <xdr:colOff>10582</xdr:colOff>
      <xdr:row>18</xdr:row>
      <xdr:rowOff>2117</xdr:rowOff>
    </xdr:to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CF6724D8-2898-4F62-8452-DD67843959F2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17</xdr:row>
      <xdr:rowOff>21167</xdr:rowOff>
    </xdr:from>
    <xdr:to>
      <xdr:col>2</xdr:col>
      <xdr:colOff>10582</xdr:colOff>
      <xdr:row>18</xdr:row>
      <xdr:rowOff>2117</xdr:rowOff>
    </xdr:to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27BB6380-505A-43E6-92E9-CF9E37B4E07A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18</xdr:row>
      <xdr:rowOff>10582</xdr:rowOff>
    </xdr:from>
    <xdr:to>
      <xdr:col>2</xdr:col>
      <xdr:colOff>10583</xdr:colOff>
      <xdr:row>19</xdr:row>
      <xdr:rowOff>0</xdr:rowOff>
    </xdr:to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ABCFDD49-D847-4500-A91E-5A8F93B2F78A}"/>
            </a:ext>
          </a:extLst>
        </xdr:cNvPr>
        <xdr:cNvSpPr txBox="1"/>
      </xdr:nvSpPr>
      <xdr:spPr>
        <a:xfrm>
          <a:off x="7303346" y="26352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17</xdr:row>
      <xdr:rowOff>21167</xdr:rowOff>
    </xdr:from>
    <xdr:to>
      <xdr:col>2</xdr:col>
      <xdr:colOff>10582</xdr:colOff>
      <xdr:row>18</xdr:row>
      <xdr:rowOff>2117</xdr:rowOff>
    </xdr:to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BDC0D8B9-818C-4296-9EAA-8A4E82F2271D}"/>
            </a:ext>
          </a:extLst>
        </xdr:cNvPr>
        <xdr:cNvSpPr txBox="1"/>
      </xdr:nvSpPr>
      <xdr:spPr>
        <a:xfrm>
          <a:off x="7299958" y="24680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18</xdr:row>
      <xdr:rowOff>21167</xdr:rowOff>
    </xdr:from>
    <xdr:to>
      <xdr:col>2</xdr:col>
      <xdr:colOff>10582</xdr:colOff>
      <xdr:row>19</xdr:row>
      <xdr:rowOff>2117</xdr:rowOff>
    </xdr:to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D8D09D4-01D7-4DBB-A974-AA52E13C30A6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18</xdr:row>
      <xdr:rowOff>21167</xdr:rowOff>
    </xdr:from>
    <xdr:to>
      <xdr:col>2</xdr:col>
      <xdr:colOff>10582</xdr:colOff>
      <xdr:row>19</xdr:row>
      <xdr:rowOff>2117</xdr:rowOff>
    </xdr:to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D91825DE-3443-4FEA-9ECB-C9A6019E5854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18</xdr:row>
      <xdr:rowOff>21167</xdr:rowOff>
    </xdr:from>
    <xdr:to>
      <xdr:col>2</xdr:col>
      <xdr:colOff>10582</xdr:colOff>
      <xdr:row>19</xdr:row>
      <xdr:rowOff>2117</xdr:rowOff>
    </xdr:to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F69026BE-EAD6-49BA-B7FF-3D0C333AD836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19</xdr:row>
      <xdr:rowOff>10582</xdr:rowOff>
    </xdr:from>
    <xdr:to>
      <xdr:col>2</xdr:col>
      <xdr:colOff>10583</xdr:colOff>
      <xdr:row>20</xdr:row>
      <xdr:rowOff>0</xdr:rowOff>
    </xdr:to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95AE121E-E850-4F4C-B243-E4C3AC21FA84}"/>
            </a:ext>
          </a:extLst>
        </xdr:cNvPr>
        <xdr:cNvSpPr txBox="1"/>
      </xdr:nvSpPr>
      <xdr:spPr>
        <a:xfrm>
          <a:off x="7303346" y="26352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18</xdr:row>
      <xdr:rowOff>21167</xdr:rowOff>
    </xdr:from>
    <xdr:to>
      <xdr:col>2</xdr:col>
      <xdr:colOff>10582</xdr:colOff>
      <xdr:row>19</xdr:row>
      <xdr:rowOff>2117</xdr:rowOff>
    </xdr:to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EF53918-91CA-4E65-B854-60407C36565D}"/>
            </a:ext>
          </a:extLst>
        </xdr:cNvPr>
        <xdr:cNvSpPr txBox="1"/>
      </xdr:nvSpPr>
      <xdr:spPr>
        <a:xfrm>
          <a:off x="7299958" y="24680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8EBB1B9-7B5D-4A44-A001-8B90BE16F8D1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789A33F2-3C72-4F6E-90EB-D76A9D9AA6D5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35559B36-1F10-46F0-ABED-AED4D92752B9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20</xdr:row>
      <xdr:rowOff>10582</xdr:rowOff>
    </xdr:from>
    <xdr:to>
      <xdr:col>2</xdr:col>
      <xdr:colOff>10583</xdr:colOff>
      <xdr:row>21</xdr:row>
      <xdr:rowOff>0</xdr:rowOff>
    </xdr:to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5B187E28-FEFE-4B24-9D23-41451A4FDE17}"/>
            </a:ext>
          </a:extLst>
        </xdr:cNvPr>
        <xdr:cNvSpPr txBox="1"/>
      </xdr:nvSpPr>
      <xdr:spPr>
        <a:xfrm>
          <a:off x="7303346" y="26352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E6DD2A01-6D77-4A82-943F-3E2956336AE5}"/>
            </a:ext>
          </a:extLst>
        </xdr:cNvPr>
        <xdr:cNvSpPr txBox="1"/>
      </xdr:nvSpPr>
      <xdr:spPr>
        <a:xfrm>
          <a:off x="7299958" y="24680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429A8A8A-EF0A-4919-8EE3-F26FCCCCFFB7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1B9BDA5B-A4F2-48FC-AD7D-994262427FFC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E47A6AC-E394-400D-A59B-14585779BB35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21</xdr:row>
      <xdr:rowOff>10582</xdr:rowOff>
    </xdr:from>
    <xdr:to>
      <xdr:col>2</xdr:col>
      <xdr:colOff>10583</xdr:colOff>
      <xdr:row>22</xdr:row>
      <xdr:rowOff>0</xdr:rowOff>
    </xdr:to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BDDE17B7-70FC-4BC0-B0EC-D103F7429383}"/>
            </a:ext>
          </a:extLst>
        </xdr:cNvPr>
        <xdr:cNvSpPr txBox="1"/>
      </xdr:nvSpPr>
      <xdr:spPr>
        <a:xfrm>
          <a:off x="7303346" y="26352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34CE9847-EE5B-4ECD-8EFE-EA703FF76FD9}"/>
            </a:ext>
          </a:extLst>
        </xdr:cNvPr>
        <xdr:cNvSpPr txBox="1"/>
      </xdr:nvSpPr>
      <xdr:spPr>
        <a:xfrm>
          <a:off x="7299958" y="24680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21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F83FCE82-BCD4-485B-86CF-A33CA1AE6C21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21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3A8D38FC-65B3-46D9-B5C6-21BFD0DFBC39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21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6E670ECD-9DE0-4218-AD42-4F407B48207B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22</xdr:row>
      <xdr:rowOff>10582</xdr:rowOff>
    </xdr:from>
    <xdr:to>
      <xdr:col>2</xdr:col>
      <xdr:colOff>10583</xdr:colOff>
      <xdr:row>23</xdr:row>
      <xdr:rowOff>0</xdr:rowOff>
    </xdr:to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254CAF32-8901-4DEF-9247-30890F78A055}"/>
            </a:ext>
          </a:extLst>
        </xdr:cNvPr>
        <xdr:cNvSpPr txBox="1"/>
      </xdr:nvSpPr>
      <xdr:spPr>
        <a:xfrm>
          <a:off x="7303346" y="26352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21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2EA266FE-6757-49D5-96A5-F4D44E7CD1E0}"/>
            </a:ext>
          </a:extLst>
        </xdr:cNvPr>
        <xdr:cNvSpPr txBox="1"/>
      </xdr:nvSpPr>
      <xdr:spPr>
        <a:xfrm>
          <a:off x="7299958" y="24680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22</xdr:row>
      <xdr:rowOff>21167</xdr:rowOff>
    </xdr:from>
    <xdr:to>
      <xdr:col>2</xdr:col>
      <xdr:colOff>10582</xdr:colOff>
      <xdr:row>23</xdr:row>
      <xdr:rowOff>2117</xdr:rowOff>
    </xdr:to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FCBC7CD4-F2CD-4C69-AA28-DC5864596804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22</xdr:row>
      <xdr:rowOff>21167</xdr:rowOff>
    </xdr:from>
    <xdr:to>
      <xdr:col>2</xdr:col>
      <xdr:colOff>10582</xdr:colOff>
      <xdr:row>23</xdr:row>
      <xdr:rowOff>2117</xdr:rowOff>
    </xdr:to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BEAD9411-93D2-4CCE-9C14-A2D46BF04800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22</xdr:row>
      <xdr:rowOff>21167</xdr:rowOff>
    </xdr:from>
    <xdr:to>
      <xdr:col>2</xdr:col>
      <xdr:colOff>10582</xdr:colOff>
      <xdr:row>23</xdr:row>
      <xdr:rowOff>2117</xdr:rowOff>
    </xdr:to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D98F7073-B2D3-4B16-B9DB-BDE8F4590F2B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2719916</xdr:colOff>
      <xdr:row>11</xdr:row>
      <xdr:rowOff>179916</xdr:rowOff>
    </xdr:from>
    <xdr:to>
      <xdr:col>0</xdr:col>
      <xdr:colOff>4942416</xdr:colOff>
      <xdr:row>12</xdr:row>
      <xdr:rowOff>137583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719916" y="2132541"/>
          <a:ext cx="2222500" cy="148167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63500</xdr:colOff>
      <xdr:row>13</xdr:row>
      <xdr:rowOff>42333</xdr:rowOff>
    </xdr:from>
    <xdr:to>
      <xdr:col>0</xdr:col>
      <xdr:colOff>2370667</xdr:colOff>
      <xdr:row>13</xdr:row>
      <xdr:rowOff>179917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3500" y="2375958"/>
          <a:ext cx="2307167" cy="1375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63500</xdr:colOff>
      <xdr:row>44</xdr:row>
      <xdr:rowOff>21167</xdr:rowOff>
    </xdr:from>
    <xdr:to>
      <xdr:col>0</xdr:col>
      <xdr:colOff>762000</xdr:colOff>
      <xdr:row>44</xdr:row>
      <xdr:rowOff>179917</xdr:rowOff>
    </xdr:to>
    <xdr:sp macro="" textlink="">
      <xdr:nvSpPr>
        <xdr:cNvPr id="4" name="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3500" y="8326967"/>
          <a:ext cx="698500" cy="158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74083</xdr:colOff>
      <xdr:row>47</xdr:row>
      <xdr:rowOff>21167</xdr:rowOff>
    </xdr:from>
    <xdr:to>
      <xdr:col>0</xdr:col>
      <xdr:colOff>1407583</xdr:colOff>
      <xdr:row>48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4083" y="8898467"/>
          <a:ext cx="1333500" cy="1693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95250</xdr:colOff>
      <xdr:row>51</xdr:row>
      <xdr:rowOff>10583</xdr:rowOff>
    </xdr:from>
    <xdr:to>
      <xdr:col>0</xdr:col>
      <xdr:colOff>941917</xdr:colOff>
      <xdr:row>51</xdr:row>
      <xdr:rowOff>169333</xdr:rowOff>
    </xdr:to>
    <xdr:sp macro="" textlink="">
      <xdr:nvSpPr>
        <xdr:cNvPr id="6" name="Rectangl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5250" y="9649883"/>
          <a:ext cx="846667" cy="158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2719916</xdr:colOff>
      <xdr:row>11</xdr:row>
      <xdr:rowOff>179916</xdr:rowOff>
    </xdr:from>
    <xdr:to>
      <xdr:col>0</xdr:col>
      <xdr:colOff>4942416</xdr:colOff>
      <xdr:row>12</xdr:row>
      <xdr:rowOff>137583</xdr:rowOff>
    </xdr:to>
    <xdr:sp macro="" textlink="">
      <xdr:nvSpPr>
        <xdr:cNvPr id="7" name="Rectangl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719916" y="2132541"/>
          <a:ext cx="2222500" cy="148167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63500</xdr:colOff>
      <xdr:row>13</xdr:row>
      <xdr:rowOff>42333</xdr:rowOff>
    </xdr:from>
    <xdr:to>
      <xdr:col>0</xdr:col>
      <xdr:colOff>2370667</xdr:colOff>
      <xdr:row>13</xdr:row>
      <xdr:rowOff>179917</xdr:rowOff>
    </xdr:to>
    <xdr:sp macro="" textlink="">
      <xdr:nvSpPr>
        <xdr:cNvPr id="8" name="Rectangl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3500" y="2375958"/>
          <a:ext cx="2307167" cy="1375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63500</xdr:colOff>
      <xdr:row>44</xdr:row>
      <xdr:rowOff>21167</xdr:rowOff>
    </xdr:from>
    <xdr:to>
      <xdr:col>0</xdr:col>
      <xdr:colOff>762000</xdr:colOff>
      <xdr:row>44</xdr:row>
      <xdr:rowOff>179917</xdr:rowOff>
    </xdr:to>
    <xdr:sp macro="" textlink="">
      <xdr:nvSpPr>
        <xdr:cNvPr id="9" name="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3500" y="8326967"/>
          <a:ext cx="698500" cy="158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74083</xdr:colOff>
      <xdr:row>47</xdr:row>
      <xdr:rowOff>21167</xdr:rowOff>
    </xdr:from>
    <xdr:to>
      <xdr:col>0</xdr:col>
      <xdr:colOff>1407583</xdr:colOff>
      <xdr:row>48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4083" y="8898467"/>
          <a:ext cx="1333500" cy="1693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95250</xdr:colOff>
      <xdr:row>51</xdr:row>
      <xdr:rowOff>10583</xdr:rowOff>
    </xdr:from>
    <xdr:to>
      <xdr:col>0</xdr:col>
      <xdr:colOff>941917</xdr:colOff>
      <xdr:row>51</xdr:row>
      <xdr:rowOff>169333</xdr:rowOff>
    </xdr:to>
    <xdr:sp macro="" textlink="">
      <xdr:nvSpPr>
        <xdr:cNvPr id="11" name="Rectangl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5250" y="9649883"/>
          <a:ext cx="846667" cy="158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tu.edu/research/references/forms/pdf/gratuitiontable.pdf" TargetMode="External"/><Relationship Id="rId2" Type="http://schemas.openxmlformats.org/officeDocument/2006/relationships/hyperlink" Target="http://www.mtu.edu/research/administration/integrity-compliance/policies/subaward.html" TargetMode="External"/><Relationship Id="rId1" Type="http://schemas.openxmlformats.org/officeDocument/2006/relationships/hyperlink" Target="http://www.mtu.edu/hr/supervisors-admins/hiring/docs/contractor-questionnaire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mtu.edu/research/references/facts-figures/pdf/gratable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mtu.edu/research/references/facts-figures/pdf/gratable.pdf" TargetMode="External"/><Relationship Id="rId1" Type="http://schemas.openxmlformats.org/officeDocument/2006/relationships/hyperlink" Target="http://www.mtu.edu/research/references/training/docs-new/Sample%20Subrecipient%20Commitment%20Form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113"/>
  <sheetViews>
    <sheetView tabSelected="1" zoomScale="90" zoomScaleNormal="90" zoomScaleSheetLayoutView="95" zoomScalePageLayoutView="90" workbookViewId="0">
      <pane ySplit="7" topLeftCell="A10" activePane="bottomLeft" state="frozen"/>
      <selection pane="bottomLeft" activeCell="A32" sqref="A32"/>
    </sheetView>
  </sheetViews>
  <sheetFormatPr defaultColWidth="8.77734375" defaultRowHeight="13.8" x14ac:dyDescent="0.25"/>
  <cols>
    <col min="1" max="1" width="92.44140625" style="6" customWidth="1"/>
    <col min="2" max="2" width="14" style="12" customWidth="1"/>
    <col min="3" max="3" width="14.6640625" style="12" customWidth="1"/>
    <col min="4" max="4" width="14.33203125" style="12" customWidth="1"/>
    <col min="5" max="5" width="14.88671875" style="9" customWidth="1"/>
    <col min="6" max="6" width="15" style="9" customWidth="1"/>
    <col min="7" max="16384" width="8.77734375" style="9"/>
  </cols>
  <sheetData>
    <row r="1" spans="1:6" x14ac:dyDescent="0.25">
      <c r="A1" s="1" t="s">
        <v>83</v>
      </c>
      <c r="B1" s="7"/>
      <c r="C1" s="7"/>
      <c r="D1" s="7"/>
      <c r="E1" s="8"/>
      <c r="F1" s="8"/>
    </row>
    <row r="2" spans="1:6" x14ac:dyDescent="0.25">
      <c r="A2" s="2" t="s">
        <v>32</v>
      </c>
      <c r="B2" s="10" t="s">
        <v>3</v>
      </c>
      <c r="C2" s="10" t="s">
        <v>4</v>
      </c>
      <c r="D2" s="10" t="s">
        <v>5</v>
      </c>
      <c r="E2" s="10" t="s">
        <v>5</v>
      </c>
      <c r="F2" s="10" t="s">
        <v>5</v>
      </c>
    </row>
    <row r="3" spans="1:6" x14ac:dyDescent="0.25">
      <c r="A3" s="2" t="s">
        <v>1</v>
      </c>
      <c r="B3" s="10" t="s">
        <v>6</v>
      </c>
      <c r="C3" s="10" t="s">
        <v>7</v>
      </c>
      <c r="D3" s="10" t="s">
        <v>3</v>
      </c>
      <c r="E3" s="10" t="s">
        <v>4</v>
      </c>
      <c r="F3" s="10" t="s">
        <v>8</v>
      </c>
    </row>
    <row r="4" spans="1:6" ht="15" customHeight="1" x14ac:dyDescent="0.25">
      <c r="A4" s="2" t="s">
        <v>33</v>
      </c>
      <c r="B4" s="58" t="s">
        <v>31</v>
      </c>
      <c r="C4" s="58" t="s">
        <v>31</v>
      </c>
      <c r="D4" s="11" t="s">
        <v>6</v>
      </c>
      <c r="E4" s="11" t="s">
        <v>7</v>
      </c>
      <c r="F4" s="11" t="s">
        <v>9</v>
      </c>
    </row>
    <row r="5" spans="1:6" ht="14.25" customHeight="1" x14ac:dyDescent="0.25">
      <c r="A5" s="2" t="s">
        <v>2</v>
      </c>
      <c r="B5" s="11"/>
      <c r="C5" s="11"/>
      <c r="D5" s="11"/>
      <c r="E5" s="11"/>
      <c r="F5" s="11"/>
    </row>
    <row r="6" spans="1:6" ht="14.25" customHeight="1" x14ac:dyDescent="0.25">
      <c r="A6" s="2" t="s">
        <v>34</v>
      </c>
      <c r="B6" s="11"/>
      <c r="C6" s="11"/>
      <c r="D6" s="11"/>
      <c r="E6" s="11"/>
      <c r="F6" s="11"/>
    </row>
    <row r="7" spans="1:6" ht="14.25" customHeight="1" x14ac:dyDescent="0.25">
      <c r="A7" s="2" t="s">
        <v>35</v>
      </c>
      <c r="B7" s="11"/>
      <c r="C7" s="11"/>
      <c r="D7" s="11"/>
      <c r="E7" s="11"/>
      <c r="F7" s="11"/>
    </row>
    <row r="8" spans="1:6" ht="9.75" customHeight="1" x14ac:dyDescent="0.25">
      <c r="A8" s="2"/>
      <c r="B8" s="11"/>
      <c r="C8" s="11"/>
      <c r="D8" s="11"/>
      <c r="E8" s="11"/>
      <c r="F8" s="11"/>
    </row>
    <row r="9" spans="1:6" x14ac:dyDescent="0.25">
      <c r="A9" s="54" t="s">
        <v>10</v>
      </c>
      <c r="B9" s="9"/>
      <c r="C9" s="9"/>
    </row>
    <row r="10" spans="1:6" x14ac:dyDescent="0.25">
      <c r="A10" s="6" t="s">
        <v>98</v>
      </c>
      <c r="B10" s="13">
        <v>0</v>
      </c>
      <c r="C10" s="13">
        <v>0</v>
      </c>
      <c r="D10" s="7">
        <f>SUM(B10)</f>
        <v>0</v>
      </c>
      <c r="E10" s="7">
        <f>SUM(C10)</f>
        <v>0</v>
      </c>
      <c r="F10" s="7">
        <f>SUM(D10, E10)</f>
        <v>0</v>
      </c>
    </row>
    <row r="11" spans="1:6" x14ac:dyDescent="0.25">
      <c r="A11" s="6" t="s">
        <v>99</v>
      </c>
      <c r="B11" s="13">
        <v>0</v>
      </c>
      <c r="C11" s="13">
        <v>0</v>
      </c>
      <c r="D11" s="7">
        <f t="shared" ref="D11:D26" si="0">SUM(B11)</f>
        <v>0</v>
      </c>
      <c r="E11" s="7">
        <f t="shared" ref="E11:E26" si="1">SUM(C11)</f>
        <v>0</v>
      </c>
      <c r="F11" s="7">
        <f t="shared" ref="F11:F26" si="2">SUM(D11, E11)</f>
        <v>0</v>
      </c>
    </row>
    <row r="12" spans="1:6" x14ac:dyDescent="0.25">
      <c r="A12" s="6" t="s">
        <v>98</v>
      </c>
      <c r="B12" s="13">
        <v>0</v>
      </c>
      <c r="C12" s="13">
        <v>0</v>
      </c>
      <c r="D12" s="7">
        <f t="shared" si="0"/>
        <v>0</v>
      </c>
      <c r="E12" s="7">
        <f t="shared" si="1"/>
        <v>0</v>
      </c>
      <c r="F12" s="7">
        <f t="shared" si="2"/>
        <v>0</v>
      </c>
    </row>
    <row r="13" spans="1:6" x14ac:dyDescent="0.25">
      <c r="A13" s="6" t="s">
        <v>99</v>
      </c>
      <c r="B13" s="13">
        <v>0</v>
      </c>
      <c r="C13" s="13">
        <v>0</v>
      </c>
      <c r="D13" s="7">
        <f t="shared" si="0"/>
        <v>0</v>
      </c>
      <c r="E13" s="7">
        <f t="shared" si="1"/>
        <v>0</v>
      </c>
      <c r="F13" s="7">
        <f t="shared" si="2"/>
        <v>0</v>
      </c>
    </row>
    <row r="14" spans="1:6" x14ac:dyDescent="0.25">
      <c r="A14" s="105" t="s">
        <v>105</v>
      </c>
      <c r="B14" s="13">
        <v>0</v>
      </c>
      <c r="C14" s="13">
        <v>0</v>
      </c>
      <c r="D14" s="7">
        <f t="shared" si="0"/>
        <v>0</v>
      </c>
      <c r="E14" s="7">
        <f t="shared" si="1"/>
        <v>0</v>
      </c>
      <c r="F14" s="7">
        <f t="shared" si="2"/>
        <v>0</v>
      </c>
    </row>
    <row r="15" spans="1:6" ht="14.25" customHeight="1" x14ac:dyDescent="0.25">
      <c r="A15" s="106" t="s">
        <v>104</v>
      </c>
      <c r="B15" s="13">
        <v>0</v>
      </c>
      <c r="C15" s="13">
        <v>0</v>
      </c>
      <c r="D15" s="7">
        <f t="shared" si="0"/>
        <v>0</v>
      </c>
      <c r="E15" s="7">
        <f t="shared" si="1"/>
        <v>0</v>
      </c>
      <c r="F15" s="7">
        <f t="shared" si="2"/>
        <v>0</v>
      </c>
    </row>
    <row r="16" spans="1:6" x14ac:dyDescent="0.25">
      <c r="A16" s="6" t="s">
        <v>100</v>
      </c>
      <c r="B16" s="13">
        <v>0</v>
      </c>
      <c r="C16" s="13">
        <v>0</v>
      </c>
      <c r="D16" s="7">
        <f t="shared" si="0"/>
        <v>0</v>
      </c>
      <c r="E16" s="7">
        <f t="shared" si="1"/>
        <v>0</v>
      </c>
      <c r="F16" s="7">
        <f t="shared" si="2"/>
        <v>0</v>
      </c>
    </row>
    <row r="17" spans="1:247" x14ac:dyDescent="0.25">
      <c r="A17" s="6" t="s">
        <v>100</v>
      </c>
      <c r="B17" s="13">
        <v>0</v>
      </c>
      <c r="C17" s="13">
        <v>0</v>
      </c>
      <c r="D17" s="7">
        <f t="shared" si="0"/>
        <v>0</v>
      </c>
      <c r="E17" s="7">
        <f t="shared" si="1"/>
        <v>0</v>
      </c>
      <c r="F17" s="7">
        <f t="shared" si="2"/>
        <v>0</v>
      </c>
    </row>
    <row r="18" spans="1:247" x14ac:dyDescent="0.25">
      <c r="A18" s="6" t="s">
        <v>100</v>
      </c>
      <c r="B18" s="13">
        <v>0</v>
      </c>
      <c r="C18" s="13">
        <v>0</v>
      </c>
      <c r="D18" s="7">
        <f t="shared" si="0"/>
        <v>0</v>
      </c>
      <c r="E18" s="7">
        <f t="shared" si="1"/>
        <v>0</v>
      </c>
      <c r="F18" s="7">
        <f t="shared" si="2"/>
        <v>0</v>
      </c>
    </row>
    <row r="19" spans="1:247" x14ac:dyDescent="0.25">
      <c r="A19" s="6" t="s">
        <v>100</v>
      </c>
      <c r="B19" s="13">
        <v>0</v>
      </c>
      <c r="C19" s="13">
        <v>0</v>
      </c>
      <c r="D19" s="7">
        <f t="shared" ref="D19:D22" si="3">SUM(B19)</f>
        <v>0</v>
      </c>
      <c r="E19" s="7">
        <f t="shared" ref="E19:E22" si="4">SUM(C19)</f>
        <v>0</v>
      </c>
      <c r="F19" s="7">
        <f t="shared" ref="F19:F22" si="5">SUM(D19, E19)</f>
        <v>0</v>
      </c>
    </row>
    <row r="20" spans="1:247" x14ac:dyDescent="0.25">
      <c r="A20" s="6" t="s">
        <v>100</v>
      </c>
      <c r="B20" s="13">
        <v>0</v>
      </c>
      <c r="C20" s="13">
        <v>0</v>
      </c>
      <c r="D20" s="7">
        <f t="shared" si="3"/>
        <v>0</v>
      </c>
      <c r="E20" s="7">
        <f t="shared" si="4"/>
        <v>0</v>
      </c>
      <c r="F20" s="7">
        <f t="shared" si="5"/>
        <v>0</v>
      </c>
    </row>
    <row r="21" spans="1:247" x14ac:dyDescent="0.25">
      <c r="A21" s="6" t="s">
        <v>100</v>
      </c>
      <c r="B21" s="13">
        <v>0</v>
      </c>
      <c r="C21" s="13">
        <v>0</v>
      </c>
      <c r="D21" s="7">
        <f t="shared" si="3"/>
        <v>0</v>
      </c>
      <c r="E21" s="7">
        <f t="shared" si="4"/>
        <v>0</v>
      </c>
      <c r="F21" s="7">
        <f t="shared" si="5"/>
        <v>0</v>
      </c>
    </row>
    <row r="22" spans="1:247" x14ac:dyDescent="0.25">
      <c r="A22" s="6" t="s">
        <v>100</v>
      </c>
      <c r="B22" s="13">
        <v>0</v>
      </c>
      <c r="C22" s="13">
        <v>0</v>
      </c>
      <c r="D22" s="7">
        <f t="shared" si="3"/>
        <v>0</v>
      </c>
      <c r="E22" s="7">
        <f t="shared" si="4"/>
        <v>0</v>
      </c>
      <c r="F22" s="7">
        <f t="shared" si="5"/>
        <v>0</v>
      </c>
    </row>
    <row r="23" spans="1:247" x14ac:dyDescent="0.25">
      <c r="A23" s="6" t="s">
        <v>101</v>
      </c>
      <c r="B23" s="13">
        <v>0</v>
      </c>
      <c r="C23" s="13">
        <v>0</v>
      </c>
      <c r="D23" s="7">
        <f t="shared" si="0"/>
        <v>0</v>
      </c>
      <c r="E23" s="7">
        <f t="shared" si="1"/>
        <v>0</v>
      </c>
      <c r="F23" s="7">
        <f t="shared" si="2"/>
        <v>0</v>
      </c>
    </row>
    <row r="24" spans="1:247" x14ac:dyDescent="0.25">
      <c r="A24" s="107" t="s">
        <v>24</v>
      </c>
      <c r="B24" s="13">
        <v>0</v>
      </c>
      <c r="C24" s="13">
        <v>0</v>
      </c>
      <c r="D24" s="7">
        <f t="shared" si="0"/>
        <v>0</v>
      </c>
      <c r="E24" s="7">
        <f t="shared" si="1"/>
        <v>0</v>
      </c>
      <c r="F24" s="7">
        <f t="shared" si="2"/>
        <v>0</v>
      </c>
    </row>
    <row r="25" spans="1:247" x14ac:dyDescent="0.25">
      <c r="A25" s="107" t="s">
        <v>25</v>
      </c>
      <c r="B25" s="13">
        <v>0</v>
      </c>
      <c r="C25" s="13">
        <v>0</v>
      </c>
      <c r="D25" s="7">
        <f t="shared" si="0"/>
        <v>0</v>
      </c>
      <c r="E25" s="7">
        <f t="shared" si="1"/>
        <v>0</v>
      </c>
      <c r="F25" s="7">
        <f t="shared" si="2"/>
        <v>0</v>
      </c>
    </row>
    <row r="26" spans="1:247" x14ac:dyDescent="0.25">
      <c r="A26" s="54" t="s">
        <v>11</v>
      </c>
      <c r="B26" s="14">
        <f>SUM(B10:B25)</f>
        <v>0</v>
      </c>
      <c r="C26" s="14">
        <f t="shared" ref="C26" si="6">SUM(C10:C25)</f>
        <v>0</v>
      </c>
      <c r="D26" s="7">
        <f t="shared" si="0"/>
        <v>0</v>
      </c>
      <c r="E26" s="7">
        <f t="shared" si="1"/>
        <v>0</v>
      </c>
      <c r="F26" s="7">
        <f t="shared" si="2"/>
        <v>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</row>
    <row r="27" spans="1:247" x14ac:dyDescent="0.25">
      <c r="A27" s="56"/>
    </row>
    <row r="28" spans="1:247" x14ac:dyDescent="0.25">
      <c r="A28" s="54" t="s">
        <v>12</v>
      </c>
    </row>
    <row r="29" spans="1:247" x14ac:dyDescent="0.25">
      <c r="A29" s="3" t="s">
        <v>97</v>
      </c>
      <c r="B29" s="7">
        <f>MasterPage!B24*B23</f>
        <v>0</v>
      </c>
      <c r="C29" s="7">
        <f>MasterPage!B24*C23</f>
        <v>0</v>
      </c>
      <c r="D29" s="7">
        <f t="shared" ref="D29:E33" si="7">SUM(B29)</f>
        <v>0</v>
      </c>
      <c r="E29" s="7">
        <f t="shared" si="7"/>
        <v>0</v>
      </c>
      <c r="F29" s="7">
        <f>SUM(D29, E29)</f>
        <v>0</v>
      </c>
    </row>
    <row r="30" spans="1:247" x14ac:dyDescent="0.25">
      <c r="A30" s="3" t="s">
        <v>96</v>
      </c>
      <c r="B30" s="7">
        <f>MasterPage!B25*SUM(B11,B13,B16,B17,B18,B19,B20,B21,B22)</f>
        <v>0</v>
      </c>
      <c r="C30" s="7">
        <f>MasterPage!B25*SUM(C11,C13,C16,C17,C18,C19,C20,C21,C22)</f>
        <v>0</v>
      </c>
      <c r="D30" s="7">
        <f t="shared" si="7"/>
        <v>0</v>
      </c>
      <c r="E30" s="7">
        <f t="shared" si="7"/>
        <v>0</v>
      </c>
      <c r="F30" s="7">
        <f t="shared" ref="F30:F33" si="8">SUM(D30, E30)</f>
        <v>0</v>
      </c>
    </row>
    <row r="31" spans="1:247" x14ac:dyDescent="0.25">
      <c r="A31" s="3" t="s">
        <v>95</v>
      </c>
      <c r="B31" s="7">
        <f>MasterPage!$B$26*SUM(B10,B12)</f>
        <v>0</v>
      </c>
      <c r="C31" s="7">
        <f>MasterPage!$B$26*SUM(C10,C12)</f>
        <v>0</v>
      </c>
      <c r="D31" s="7">
        <f t="shared" si="7"/>
        <v>0</v>
      </c>
      <c r="E31" s="7">
        <f t="shared" si="7"/>
        <v>0</v>
      </c>
      <c r="F31" s="7">
        <f t="shared" si="8"/>
        <v>0</v>
      </c>
    </row>
    <row r="32" spans="1:247" x14ac:dyDescent="0.25">
      <c r="A32" s="3" t="s">
        <v>94</v>
      </c>
      <c r="B32" s="7">
        <f>MasterPage!$B$27*SUM(B14,B15)</f>
        <v>0</v>
      </c>
      <c r="C32" s="7">
        <f>MasterPage!$B$27*SUM(C14,C15)</f>
        <v>0</v>
      </c>
      <c r="D32" s="7">
        <f t="shared" si="7"/>
        <v>0</v>
      </c>
      <c r="E32" s="7">
        <f t="shared" si="7"/>
        <v>0</v>
      </c>
      <c r="F32" s="7">
        <f t="shared" si="8"/>
        <v>0</v>
      </c>
    </row>
    <row r="33" spans="1:247" x14ac:dyDescent="0.25">
      <c r="A33" s="54" t="s">
        <v>13</v>
      </c>
      <c r="B33" s="14">
        <f>SUM(B29:B32)</f>
        <v>0</v>
      </c>
      <c r="C33" s="14">
        <f>SUM(C29:C32)</f>
        <v>0</v>
      </c>
      <c r="D33" s="7">
        <f t="shared" si="7"/>
        <v>0</v>
      </c>
      <c r="E33" s="7">
        <f t="shared" si="7"/>
        <v>0</v>
      </c>
      <c r="F33" s="7">
        <f t="shared" si="8"/>
        <v>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</row>
    <row r="34" spans="1:247" x14ac:dyDescent="0.25">
      <c r="A34" s="56"/>
      <c r="B34" s="16"/>
      <c r="C34" s="16"/>
      <c r="D34" s="16"/>
      <c r="E34" s="16"/>
      <c r="F34" s="16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</row>
    <row r="35" spans="1:247" x14ac:dyDescent="0.25">
      <c r="A35" s="54" t="s">
        <v>14</v>
      </c>
      <c r="B35" s="14">
        <f>SUM(B26,B33)</f>
        <v>0</v>
      </c>
      <c r="C35" s="14">
        <f t="shared" ref="C35" si="9">SUM(C26,C33)</f>
        <v>0</v>
      </c>
      <c r="D35" s="14">
        <f>SUM(B35)</f>
        <v>0</v>
      </c>
      <c r="E35" s="14">
        <f>SUM(C35)</f>
        <v>0</v>
      </c>
      <c r="F35" s="14">
        <f>SUM(D35, E35)</f>
        <v>0</v>
      </c>
    </row>
    <row r="36" spans="1:247" x14ac:dyDescent="0.25">
      <c r="A36" s="56"/>
      <c r="B36" s="16"/>
      <c r="C36" s="16"/>
      <c r="D36" s="16"/>
      <c r="E36" s="16"/>
      <c r="F36" s="14"/>
    </row>
    <row r="37" spans="1:247" x14ac:dyDescent="0.25">
      <c r="A37" s="1" t="s">
        <v>55</v>
      </c>
      <c r="B37" s="13">
        <v>0</v>
      </c>
      <c r="C37" s="13">
        <v>0</v>
      </c>
      <c r="D37" s="7">
        <f>SUM(B37)</f>
        <v>0</v>
      </c>
      <c r="E37" s="7">
        <f>SUM(C37)</f>
        <v>0</v>
      </c>
      <c r="F37" s="7">
        <f t="shared" ref="F37:F64" si="10">SUM(D37, E37)</f>
        <v>0</v>
      </c>
    </row>
    <row r="38" spans="1:247" x14ac:dyDescent="0.25">
      <c r="A38" s="1" t="s">
        <v>56</v>
      </c>
      <c r="B38" s="13">
        <v>0</v>
      </c>
      <c r="C38" s="13">
        <v>0</v>
      </c>
      <c r="D38" s="7">
        <f>SUM(B38)</f>
        <v>0</v>
      </c>
      <c r="E38" s="7">
        <f>SUM(C38)</f>
        <v>0</v>
      </c>
      <c r="F38" s="7">
        <f t="shared" si="10"/>
        <v>0</v>
      </c>
    </row>
    <row r="39" spans="1:247" x14ac:dyDescent="0.25">
      <c r="A39" s="56"/>
      <c r="E39" s="12"/>
      <c r="F39" s="14"/>
    </row>
    <row r="40" spans="1:247" x14ac:dyDescent="0.25">
      <c r="A40" s="1" t="s">
        <v>57</v>
      </c>
      <c r="B40" s="13">
        <v>0</v>
      </c>
      <c r="C40" s="13">
        <v>0</v>
      </c>
      <c r="D40" s="7">
        <f>SUM(B40)</f>
        <v>0</v>
      </c>
      <c r="E40" s="7">
        <f>SUM(C40)</f>
        <v>0</v>
      </c>
      <c r="F40" s="7">
        <f t="shared" si="10"/>
        <v>0</v>
      </c>
    </row>
    <row r="41" spans="1:247" x14ac:dyDescent="0.25">
      <c r="A41" s="1" t="s">
        <v>19</v>
      </c>
      <c r="B41" s="13">
        <v>0</v>
      </c>
      <c r="C41" s="13">
        <v>0</v>
      </c>
      <c r="D41" s="7">
        <f>SUM(B41)</f>
        <v>0</v>
      </c>
      <c r="E41" s="7">
        <f>SUM(C41)</f>
        <v>0</v>
      </c>
      <c r="F41" s="7">
        <f t="shared" si="10"/>
        <v>0</v>
      </c>
    </row>
    <row r="42" spans="1:247" x14ac:dyDescent="0.25">
      <c r="A42" s="56"/>
      <c r="B42" s="17"/>
      <c r="C42" s="17"/>
      <c r="D42" s="7"/>
      <c r="E42" s="7"/>
      <c r="F42" s="7"/>
    </row>
    <row r="43" spans="1:247" x14ac:dyDescent="0.25">
      <c r="A43" s="1" t="s">
        <v>38</v>
      </c>
      <c r="B43" s="17"/>
      <c r="C43" s="17"/>
      <c r="D43" s="7"/>
      <c r="E43" s="7"/>
      <c r="F43" s="7"/>
    </row>
    <row r="44" spans="1:247" x14ac:dyDescent="0.25">
      <c r="A44" s="3" t="s">
        <v>39</v>
      </c>
      <c r="B44" s="13">
        <v>0</v>
      </c>
      <c r="C44" s="13">
        <v>0</v>
      </c>
      <c r="D44" s="7">
        <f>B44</f>
        <v>0</v>
      </c>
      <c r="E44" s="7">
        <f>C44</f>
        <v>0</v>
      </c>
      <c r="F44" s="7">
        <f>SUM(D44:E44)</f>
        <v>0</v>
      </c>
    </row>
    <row r="45" spans="1:247" x14ac:dyDescent="0.25">
      <c r="A45" s="3" t="s">
        <v>40</v>
      </c>
      <c r="B45" s="13">
        <v>0</v>
      </c>
      <c r="C45" s="13">
        <v>0</v>
      </c>
      <c r="D45" s="7">
        <f t="shared" ref="D45:D47" si="11">B45</f>
        <v>0</v>
      </c>
      <c r="E45" s="7">
        <f t="shared" ref="E45:E47" si="12">C45</f>
        <v>0</v>
      </c>
      <c r="F45" s="7">
        <f t="shared" ref="F45:F47" si="13">SUM(D45:E45)</f>
        <v>0</v>
      </c>
    </row>
    <row r="46" spans="1:247" x14ac:dyDescent="0.25">
      <c r="A46" s="3" t="s">
        <v>41</v>
      </c>
      <c r="B46" s="13">
        <v>0</v>
      </c>
      <c r="C46" s="13">
        <v>0</v>
      </c>
      <c r="D46" s="7">
        <f t="shared" si="11"/>
        <v>0</v>
      </c>
      <c r="E46" s="7">
        <f t="shared" si="12"/>
        <v>0</v>
      </c>
      <c r="F46" s="7">
        <f t="shared" si="13"/>
        <v>0</v>
      </c>
    </row>
    <row r="47" spans="1:247" x14ac:dyDescent="0.25">
      <c r="A47" s="3" t="s">
        <v>23</v>
      </c>
      <c r="B47" s="13">
        <v>0</v>
      </c>
      <c r="C47" s="13">
        <v>0</v>
      </c>
      <c r="D47" s="7">
        <f t="shared" si="11"/>
        <v>0</v>
      </c>
      <c r="E47" s="7">
        <f t="shared" si="12"/>
        <v>0</v>
      </c>
      <c r="F47" s="7">
        <f t="shared" si="13"/>
        <v>0</v>
      </c>
    </row>
    <row r="48" spans="1:247" x14ac:dyDescent="0.25">
      <c r="A48" s="56"/>
      <c r="B48" s="16"/>
      <c r="C48" s="16"/>
      <c r="D48" s="16"/>
      <c r="E48" s="16"/>
      <c r="F48" s="14"/>
    </row>
    <row r="49" spans="1:6" x14ac:dyDescent="0.25">
      <c r="A49" s="54" t="s">
        <v>15</v>
      </c>
      <c r="F49" s="7">
        <f t="shared" si="10"/>
        <v>0</v>
      </c>
    </row>
    <row r="50" spans="1:6" x14ac:dyDescent="0.25">
      <c r="A50" s="52" t="s">
        <v>58</v>
      </c>
      <c r="B50" s="13">
        <v>0</v>
      </c>
      <c r="C50" s="13">
        <v>0</v>
      </c>
      <c r="D50" s="7">
        <f t="shared" ref="D50:E52" si="14">SUM(B50)</f>
        <v>0</v>
      </c>
      <c r="E50" s="7">
        <f t="shared" si="14"/>
        <v>0</v>
      </c>
      <c r="F50" s="7">
        <f t="shared" si="10"/>
        <v>0</v>
      </c>
    </row>
    <row r="51" spans="1:6" x14ac:dyDescent="0.25">
      <c r="A51" s="3" t="s">
        <v>21</v>
      </c>
      <c r="B51" s="13">
        <v>0</v>
      </c>
      <c r="C51" s="13">
        <v>0</v>
      </c>
      <c r="D51" s="7">
        <f t="shared" si="14"/>
        <v>0</v>
      </c>
      <c r="E51" s="7">
        <f t="shared" si="14"/>
        <v>0</v>
      </c>
      <c r="F51" s="7">
        <f t="shared" si="10"/>
        <v>0</v>
      </c>
    </row>
    <row r="52" spans="1:6" x14ac:dyDescent="0.25">
      <c r="A52" s="3" t="s">
        <v>37</v>
      </c>
      <c r="B52" s="13">
        <v>0</v>
      </c>
      <c r="C52" s="13">
        <v>0</v>
      </c>
      <c r="D52" s="7">
        <f t="shared" si="14"/>
        <v>0</v>
      </c>
      <c r="E52" s="7">
        <f t="shared" si="14"/>
        <v>0</v>
      </c>
      <c r="F52" s="7">
        <f t="shared" si="10"/>
        <v>0</v>
      </c>
    </row>
    <row r="53" spans="1:6" ht="13.5" customHeight="1" x14ac:dyDescent="0.25">
      <c r="A53" s="53" t="s">
        <v>54</v>
      </c>
      <c r="B53" s="13">
        <v>0</v>
      </c>
      <c r="C53" s="18"/>
      <c r="D53" s="7">
        <f>SUM(B53)</f>
        <v>0</v>
      </c>
      <c r="E53" s="12"/>
      <c r="F53" s="7">
        <f t="shared" si="10"/>
        <v>0</v>
      </c>
    </row>
    <row r="54" spans="1:6" x14ac:dyDescent="0.25">
      <c r="A54" s="3" t="s">
        <v>53</v>
      </c>
      <c r="B54" s="13">
        <v>0</v>
      </c>
      <c r="C54" s="18"/>
      <c r="D54" s="7">
        <f>SUM(B54)</f>
        <v>0</v>
      </c>
      <c r="E54" s="12"/>
      <c r="F54" s="7">
        <f t="shared" si="10"/>
        <v>0</v>
      </c>
    </row>
    <row r="55" spans="1:6" x14ac:dyDescent="0.25">
      <c r="A55" s="59" t="s">
        <v>54</v>
      </c>
      <c r="B55" s="13">
        <v>0</v>
      </c>
      <c r="C55" s="18"/>
      <c r="D55" s="7">
        <f t="shared" ref="D55:D58" si="15">SUM(B55)</f>
        <v>0</v>
      </c>
      <c r="E55" s="12"/>
      <c r="F55" s="7">
        <f t="shared" si="10"/>
        <v>0</v>
      </c>
    </row>
    <row r="56" spans="1:6" x14ac:dyDescent="0.25">
      <c r="A56" s="3" t="s">
        <v>53</v>
      </c>
      <c r="B56" s="13">
        <v>0</v>
      </c>
      <c r="C56" s="18"/>
      <c r="D56" s="7">
        <f t="shared" si="15"/>
        <v>0</v>
      </c>
      <c r="E56" s="12"/>
      <c r="F56" s="7">
        <f t="shared" si="10"/>
        <v>0</v>
      </c>
    </row>
    <row r="57" spans="1:6" x14ac:dyDescent="0.25">
      <c r="A57" s="59" t="s">
        <v>54</v>
      </c>
      <c r="B57" s="13">
        <v>0</v>
      </c>
      <c r="C57" s="18"/>
      <c r="D57" s="7">
        <f t="shared" si="15"/>
        <v>0</v>
      </c>
      <c r="E57" s="12"/>
      <c r="F57" s="7">
        <f t="shared" si="10"/>
        <v>0</v>
      </c>
    </row>
    <row r="58" spans="1:6" x14ac:dyDescent="0.25">
      <c r="A58" s="3" t="s">
        <v>53</v>
      </c>
      <c r="B58" s="13">
        <v>0</v>
      </c>
      <c r="C58" s="18"/>
      <c r="D58" s="7">
        <f t="shared" si="15"/>
        <v>0</v>
      </c>
      <c r="E58" s="12"/>
      <c r="F58" s="7">
        <f t="shared" si="10"/>
        <v>0</v>
      </c>
    </row>
    <row r="59" spans="1:6" x14ac:dyDescent="0.25">
      <c r="A59" s="3" t="s">
        <v>22</v>
      </c>
      <c r="B59" s="13">
        <v>0</v>
      </c>
      <c r="C59" s="13">
        <v>0</v>
      </c>
      <c r="D59" s="7">
        <f>SUM(B59)</f>
        <v>0</v>
      </c>
      <c r="E59" s="7">
        <f>SUM(C59)</f>
        <v>0</v>
      </c>
      <c r="F59" s="7">
        <f t="shared" si="10"/>
        <v>0</v>
      </c>
    </row>
    <row r="60" spans="1:6" x14ac:dyDescent="0.25">
      <c r="A60" s="3" t="s">
        <v>23</v>
      </c>
      <c r="B60" s="13">
        <v>0</v>
      </c>
      <c r="C60" s="13">
        <v>0</v>
      </c>
      <c r="D60" s="7">
        <f t="shared" ref="D60:D63" si="16">SUM(B60)</f>
        <v>0</v>
      </c>
      <c r="E60" s="7">
        <f>SUM(C60)</f>
        <v>0</v>
      </c>
      <c r="F60" s="7">
        <f t="shared" si="10"/>
        <v>0</v>
      </c>
    </row>
    <row r="61" spans="1:6" ht="13.5" customHeight="1" x14ac:dyDescent="0.25">
      <c r="A61" s="52" t="s">
        <v>59</v>
      </c>
      <c r="B61" s="13">
        <v>0</v>
      </c>
      <c r="C61" s="13">
        <v>0</v>
      </c>
      <c r="D61" s="7">
        <f t="shared" si="16"/>
        <v>0</v>
      </c>
      <c r="E61" s="7">
        <f>SUM(C61)</f>
        <v>0</v>
      </c>
      <c r="F61" s="7">
        <f t="shared" si="10"/>
        <v>0</v>
      </c>
    </row>
    <row r="62" spans="1:6" ht="14.7" customHeight="1" x14ac:dyDescent="0.25">
      <c r="A62" s="56"/>
      <c r="B62" s="60"/>
      <c r="C62" s="60"/>
      <c r="D62" s="7">
        <f t="shared" si="16"/>
        <v>0</v>
      </c>
      <c r="E62" s="7">
        <f>SUM(C62)</f>
        <v>0</v>
      </c>
      <c r="F62" s="14">
        <f t="shared" si="10"/>
        <v>0</v>
      </c>
    </row>
    <row r="63" spans="1:6" x14ac:dyDescent="0.25">
      <c r="A63" s="54" t="s">
        <v>60</v>
      </c>
      <c r="B63" s="14">
        <f>SUM(B50:B61)</f>
        <v>0</v>
      </c>
      <c r="C63" s="14">
        <f t="shared" ref="C63" si="17">SUM(C50:C61)</f>
        <v>0</v>
      </c>
      <c r="D63" s="7">
        <f t="shared" si="16"/>
        <v>0</v>
      </c>
      <c r="E63" s="7">
        <f>SUM(C63)</f>
        <v>0</v>
      </c>
      <c r="F63" s="14">
        <f t="shared" si="10"/>
        <v>0</v>
      </c>
    </row>
    <row r="64" spans="1:6" ht="14.7" customHeight="1" x14ac:dyDescent="0.25">
      <c r="A64" s="56"/>
      <c r="F64" s="7">
        <f t="shared" si="10"/>
        <v>0</v>
      </c>
    </row>
    <row r="65" spans="1:247" x14ac:dyDescent="0.25">
      <c r="A65" s="54" t="s">
        <v>20</v>
      </c>
      <c r="B65" s="14">
        <f>SUM(B35,B37,B38,B40,B41,B44,B45,B46,B47,B63)</f>
        <v>0</v>
      </c>
      <c r="C65" s="14">
        <f t="shared" ref="C65:E65" si="18">SUM(C35,C37,C38,C40,C41,C44,C45,C46,C47,C63)</f>
        <v>0</v>
      </c>
      <c r="D65" s="14">
        <f t="shared" si="18"/>
        <v>0</v>
      </c>
      <c r="E65" s="14">
        <f t="shared" si="18"/>
        <v>0</v>
      </c>
      <c r="F65" s="14">
        <f>SUM(D65, E65)</f>
        <v>0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</row>
    <row r="66" spans="1:247" ht="14.7" customHeight="1" x14ac:dyDescent="0.25">
      <c r="A66" s="56"/>
      <c r="B66" s="16"/>
      <c r="C66" s="16"/>
      <c r="D66" s="16"/>
      <c r="E66" s="16"/>
      <c r="F66" s="1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</row>
    <row r="67" spans="1:247" x14ac:dyDescent="0.25">
      <c r="A67" s="96" t="s">
        <v>73</v>
      </c>
      <c r="B67" s="14">
        <f>SUM(B35,B40,B41,B50,B51,B52,B53,B55,B57,B59,B60)</f>
        <v>0</v>
      </c>
      <c r="C67" s="14">
        <f>SUM(C35,C40,C41,C50,C51,C52,C53,C55,C57,C59,C60)</f>
        <v>0</v>
      </c>
      <c r="D67" s="14">
        <f>B67</f>
        <v>0</v>
      </c>
      <c r="E67" s="14">
        <f>C67</f>
        <v>0</v>
      </c>
      <c r="F67" s="14">
        <f>D67+E67</f>
        <v>0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</row>
    <row r="68" spans="1:247" x14ac:dyDescent="0.25">
      <c r="A68" s="56"/>
      <c r="B68" s="16"/>
      <c r="C68" s="16"/>
      <c r="D68" s="16"/>
      <c r="E68" s="16"/>
      <c r="F68" s="16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</row>
    <row r="69" spans="1:247" x14ac:dyDescent="0.25">
      <c r="A69" s="54" t="s">
        <v>16</v>
      </c>
    </row>
    <row r="70" spans="1:247" x14ac:dyDescent="0.25">
      <c r="A70" s="54" t="s">
        <v>42</v>
      </c>
      <c r="B70" s="19"/>
      <c r="C70" s="19"/>
    </row>
    <row r="71" spans="1:247" x14ac:dyDescent="0.25">
      <c r="A71" s="48" t="s">
        <v>76</v>
      </c>
      <c r="B71" s="20">
        <v>0</v>
      </c>
      <c r="C71" s="19">
        <f>$B$71</f>
        <v>0</v>
      </c>
      <c r="D71" s="9"/>
    </row>
    <row r="72" spans="1:247" x14ac:dyDescent="0.25">
      <c r="A72" s="48" t="s">
        <v>50</v>
      </c>
      <c r="B72" s="21">
        <v>0</v>
      </c>
      <c r="C72" s="22">
        <f>B71</f>
        <v>0</v>
      </c>
      <c r="D72" s="9"/>
    </row>
    <row r="73" spans="1:247" x14ac:dyDescent="0.25">
      <c r="A73" s="49" t="s">
        <v>82</v>
      </c>
      <c r="B73" s="23">
        <f>ROUND(IF(B72=MasterPage!C62,MasterPage!B62*((B65)-(SUM(B37,B38,B44,B45,B46,B47,B53,B54,B55,B56,B57,B58,B61))),0),0)</f>
        <v>0</v>
      </c>
      <c r="C73" s="23">
        <f>ROUND(IF(C72=MasterPage!C62,MasterPage!B62*((C65)-(SUM(C37,C38,C44,C45,C46,C47,C53,C54,C55,C56,C57,C58,C61))),0),0)</f>
        <v>0</v>
      </c>
      <c r="D73" s="24">
        <f>SUM(B73)</f>
        <v>0</v>
      </c>
      <c r="E73" s="24">
        <f t="shared" ref="E73" si="19">SUM(C73)</f>
        <v>0</v>
      </c>
      <c r="F73" s="7">
        <f t="shared" ref="F73:F84" si="20">SUM(D73, E73)</f>
        <v>0</v>
      </c>
    </row>
    <row r="74" spans="1:247" x14ac:dyDescent="0.25">
      <c r="A74" s="50" t="s">
        <v>77</v>
      </c>
      <c r="B74" s="23">
        <f>ROUND(IF(B72=MasterPage!C64,MasterPage!B64*((B65)-(SUM(B37,B38,B44,B45,B46,B47,B53,B54,B55,B56,B57,B58,B61))),0),0)</f>
        <v>0</v>
      </c>
      <c r="C74" s="23">
        <f>ROUND(IF(C72=MasterPage!C64,MasterPage!B64*((C65)-(SUM(C37,C38,C44,C45,C46,C47,C53,C54,C61))),0),0)</f>
        <v>0</v>
      </c>
      <c r="D74" s="24">
        <f t="shared" ref="D74:D86" si="21">SUM(B74)</f>
        <v>0</v>
      </c>
      <c r="E74" s="24">
        <f t="shared" ref="E74:E86" si="22">SUM(C74)</f>
        <v>0</v>
      </c>
      <c r="F74" s="7">
        <f t="shared" si="20"/>
        <v>0</v>
      </c>
    </row>
    <row r="75" spans="1:247" x14ac:dyDescent="0.25">
      <c r="A75" s="49" t="s">
        <v>78</v>
      </c>
      <c r="B75" s="23">
        <f>ROUND(IF(B72=MasterPage!C65,MasterPage!B65*((B65)-(SUM(B37,B38,B44,B45,B46,B47,B53,B54,B55,B56,B57,B58,B61))),0),0)</f>
        <v>0</v>
      </c>
      <c r="C75" s="23">
        <f>ROUND(IF(C72=MasterPage!C65,MasterPage!B65*((C65)-(SUM(C37,C38,C44,C45,C46,C47,C53,C54,C61))),0),0)</f>
        <v>0</v>
      </c>
      <c r="D75" s="24">
        <f t="shared" si="21"/>
        <v>0</v>
      </c>
      <c r="E75" s="24">
        <f t="shared" si="22"/>
        <v>0</v>
      </c>
      <c r="F75" s="7">
        <f t="shared" si="20"/>
        <v>0</v>
      </c>
    </row>
    <row r="76" spans="1:247" x14ac:dyDescent="0.25">
      <c r="A76" s="49" t="s">
        <v>27</v>
      </c>
      <c r="B76" s="23">
        <f>ROUND(IF(B72=MasterPage!C66,MasterPage!B66*((B65)-(SUM(B37,B38,B44,B45,B46,B47,B53,B54,B55,B56,B57,B58,B61))),0),0)</f>
        <v>0</v>
      </c>
      <c r="C76" s="23">
        <f>ROUND(IF(C72=MasterPage!C66,MasterPage!B66*((C65)-(SUM(C37,C38,C44,C45,C46,C47,C53,C54,C61))),0),0)</f>
        <v>0</v>
      </c>
      <c r="D76" s="24">
        <f t="shared" si="21"/>
        <v>0</v>
      </c>
      <c r="E76" s="24">
        <f t="shared" si="22"/>
        <v>0</v>
      </c>
      <c r="F76" s="7">
        <f t="shared" si="20"/>
        <v>0</v>
      </c>
    </row>
    <row r="77" spans="1:247" x14ac:dyDescent="0.25">
      <c r="A77" s="49" t="s">
        <v>79</v>
      </c>
      <c r="B77" s="23">
        <f>ROUND(IF(B72=MasterPage!C67,MasterPage!B67*((B65)-(SUM(B37,B38,B44,B45,B46,B47,B53,B54,B55,B56,B57,B58,B61))),0),0)</f>
        <v>0</v>
      </c>
      <c r="C77" s="23">
        <f>ROUND(IF(C72=MasterPage!C67,MasterPage!B67*((C65)-(SUM(C37,C38,C44,C45,C46,C47,C53,C54,C61))),0),0)</f>
        <v>0</v>
      </c>
      <c r="D77" s="24">
        <f t="shared" si="21"/>
        <v>0</v>
      </c>
      <c r="E77" s="24">
        <f t="shared" si="22"/>
        <v>0</v>
      </c>
      <c r="F77" s="7">
        <f t="shared" si="20"/>
        <v>0</v>
      </c>
    </row>
    <row r="78" spans="1:247" x14ac:dyDescent="0.25">
      <c r="A78" s="49" t="s">
        <v>69</v>
      </c>
      <c r="B78" s="23">
        <f>ROUND(IF(B72=MasterPage!C68,MasterPage!B68*((B65)-(SUM(B37,B38,B44,B45,B46,B47,B53,B54,B55,B56,B57,B58,B61))),0),0)</f>
        <v>0</v>
      </c>
      <c r="C78" s="23">
        <f>ROUND(IF(C72=MasterPage!C68,MasterPage!B68*((C65)-(SUM(C37,C38,C44,C45,C46,C47,C53,C54,C61))),0),0)</f>
        <v>0</v>
      </c>
      <c r="D78" s="24">
        <f t="shared" si="21"/>
        <v>0</v>
      </c>
      <c r="E78" s="24">
        <f t="shared" si="22"/>
        <v>0</v>
      </c>
      <c r="F78" s="7">
        <f t="shared" si="20"/>
        <v>0</v>
      </c>
    </row>
    <row r="79" spans="1:247" x14ac:dyDescent="0.25">
      <c r="A79" s="49" t="s">
        <v>80</v>
      </c>
      <c r="B79" s="23">
        <f>ROUND(IF(B72=MasterPage!C69,MasterPage!B69*((B65)-(SUM(B37,B38,B44,B45,B46,B47,B53,B54,B55,B56,B57,B58,B61))),0),0)</f>
        <v>0</v>
      </c>
      <c r="C79" s="23">
        <f>ROUND(IF(C72=MasterPage!C69,MasterPage!B69*((C65)-(SUM(C37,C38,C44,C45,C46,C47,C53,C54,C61))),0),0)</f>
        <v>0</v>
      </c>
      <c r="D79" s="24">
        <f t="shared" si="21"/>
        <v>0</v>
      </c>
      <c r="E79" s="24">
        <f t="shared" si="22"/>
        <v>0</v>
      </c>
      <c r="F79" s="7">
        <f t="shared" si="20"/>
        <v>0</v>
      </c>
    </row>
    <row r="80" spans="1:247" x14ac:dyDescent="0.25">
      <c r="A80" s="49" t="s">
        <v>81</v>
      </c>
      <c r="B80" s="23">
        <f>ROUND(IF(B72=MasterPage!C70,MasterPage!B70*((B65)-(SUM(B37,B38,B44,B45,B46,B47,B53,B54,B55,B56,B57,B58,B61))),0),0)</f>
        <v>0</v>
      </c>
      <c r="C80" s="23">
        <f>ROUND(IF(C72=MasterPage!C70,MasterPage!B70*((C65)-(SUM(C37,C38,C44,C45,C46,C47,C53,C54,C61))),0),0)</f>
        <v>0</v>
      </c>
      <c r="D80" s="24">
        <f t="shared" si="21"/>
        <v>0</v>
      </c>
      <c r="E80" s="24">
        <f t="shared" si="22"/>
        <v>0</v>
      </c>
      <c r="F80" s="7">
        <f t="shared" si="20"/>
        <v>0</v>
      </c>
    </row>
    <row r="81" spans="1:6" x14ac:dyDescent="0.25">
      <c r="A81" s="4" t="s">
        <v>23</v>
      </c>
      <c r="B81" s="25">
        <f>IF(OR((B72=MasterPage!C62),(B72=MasterPage!C65),(B72=MasterPage!C66),(B72=MasterPage!C67),(B72=MasterPage!C68),(B72=MasterPage!C69),(B72=MasterPage!C70),(B72=MasterPage!C63),(B72=MasterPage!C64)),0,(B72/100)*((B65)-(SUM(B37,B38,B44,B45,B46,B47,B53,B54,B55,B56,B57,B58,B61))))</f>
        <v>0</v>
      </c>
      <c r="C81" s="26"/>
      <c r="D81" s="24">
        <f t="shared" si="21"/>
        <v>0</v>
      </c>
      <c r="E81" s="24">
        <v>0</v>
      </c>
      <c r="F81" s="7">
        <f t="shared" si="20"/>
        <v>0</v>
      </c>
    </row>
    <row r="82" spans="1:6" x14ac:dyDescent="0.25">
      <c r="A82" s="39" t="s">
        <v>51</v>
      </c>
      <c r="C82" s="7">
        <f>((B65-SUM(B37,B38,B44,B45,B46,B47,B54,,B56,B58,B61))*(B71/100)-B84)</f>
        <v>0</v>
      </c>
      <c r="D82" s="24">
        <f t="shared" si="21"/>
        <v>0</v>
      </c>
      <c r="E82" s="24">
        <f t="shared" si="22"/>
        <v>0</v>
      </c>
      <c r="F82" s="7">
        <f t="shared" si="20"/>
        <v>0</v>
      </c>
    </row>
    <row r="83" spans="1:6" x14ac:dyDescent="0.25">
      <c r="A83" s="39" t="s">
        <v>52</v>
      </c>
      <c r="B83" s="7">
        <f>B72/100*(B53+B55+B57)</f>
        <v>0</v>
      </c>
      <c r="C83" s="27"/>
      <c r="D83" s="24">
        <f t="shared" si="21"/>
        <v>0</v>
      </c>
      <c r="E83" s="24">
        <f>SUM(C83)</f>
        <v>0</v>
      </c>
      <c r="F83" s="7">
        <f t="shared" si="20"/>
        <v>0</v>
      </c>
    </row>
    <row r="84" spans="1:6" x14ac:dyDescent="0.25">
      <c r="A84" s="54" t="s">
        <v>17</v>
      </c>
      <c r="B84" s="14">
        <f>SUM(B73:B83)</f>
        <v>0</v>
      </c>
      <c r="C84" s="14">
        <f>SUM(C73:C83)</f>
        <v>0</v>
      </c>
      <c r="D84" s="28">
        <f t="shared" si="21"/>
        <v>0</v>
      </c>
      <c r="E84" s="28">
        <f t="shared" si="22"/>
        <v>0</v>
      </c>
      <c r="F84" s="14">
        <f t="shared" si="20"/>
        <v>0</v>
      </c>
    </row>
    <row r="85" spans="1:6" x14ac:dyDescent="0.25">
      <c r="A85" s="56"/>
      <c r="C85" s="7"/>
      <c r="D85" s="24"/>
      <c r="E85" s="24"/>
      <c r="F85" s="24"/>
    </row>
    <row r="86" spans="1:6" x14ac:dyDescent="0.25">
      <c r="A86" s="54" t="s">
        <v>18</v>
      </c>
      <c r="B86" s="14">
        <f>SUM(B65,B84)</f>
        <v>0</v>
      </c>
      <c r="C86" s="14">
        <f>SUM(C65,C84)</f>
        <v>0</v>
      </c>
      <c r="D86" s="28">
        <f t="shared" si="21"/>
        <v>0</v>
      </c>
      <c r="E86" s="28">
        <f t="shared" si="22"/>
        <v>0</v>
      </c>
      <c r="F86" s="14">
        <f t="shared" ref="F86" si="23">SUM(D86, E86)</f>
        <v>0</v>
      </c>
    </row>
    <row r="87" spans="1:6" x14ac:dyDescent="0.25">
      <c r="A87" s="55" t="s">
        <v>26</v>
      </c>
      <c r="C87" s="7"/>
    </row>
    <row r="88" spans="1:6" x14ac:dyDescent="0.25">
      <c r="A88" s="3" t="s">
        <v>28</v>
      </c>
      <c r="B88" s="29"/>
      <c r="C88" s="30"/>
      <c r="D88" s="29"/>
      <c r="E88" s="29"/>
    </row>
    <row r="89" spans="1:6" x14ac:dyDescent="0.25">
      <c r="A89" s="3" t="s">
        <v>36</v>
      </c>
      <c r="B89" s="18"/>
      <c r="C89" s="31">
        <v>0</v>
      </c>
      <c r="D89" s="18"/>
      <c r="E89" s="7">
        <f>SUM(C89)</f>
        <v>0</v>
      </c>
      <c r="F89" s="7">
        <f>E89</f>
        <v>0</v>
      </c>
    </row>
    <row r="90" spans="1:6" ht="15" customHeight="1" x14ac:dyDescent="0.25">
      <c r="A90" s="3" t="s">
        <v>29</v>
      </c>
      <c r="B90" s="18"/>
      <c r="C90" s="31">
        <v>0</v>
      </c>
      <c r="D90" s="18"/>
      <c r="E90" s="7">
        <f t="shared" ref="E90:E93" si="24">SUM(C90)</f>
        <v>0</v>
      </c>
      <c r="F90" s="7">
        <f t="shared" ref="F90:F91" si="25">E90</f>
        <v>0</v>
      </c>
    </row>
    <row r="91" spans="1:6" ht="15" customHeight="1" x14ac:dyDescent="0.25">
      <c r="A91" s="3" t="s">
        <v>29</v>
      </c>
      <c r="B91" s="18"/>
      <c r="C91" s="31">
        <v>0</v>
      </c>
      <c r="D91" s="18"/>
      <c r="E91" s="7">
        <f t="shared" si="24"/>
        <v>0</v>
      </c>
      <c r="F91" s="7">
        <f t="shared" si="25"/>
        <v>0</v>
      </c>
    </row>
    <row r="92" spans="1:6" x14ac:dyDescent="0.25">
      <c r="A92" s="3"/>
      <c r="B92" s="18"/>
      <c r="C92" s="7"/>
      <c r="D92" s="18"/>
      <c r="E92" s="7"/>
      <c r="F92" s="7"/>
    </row>
    <row r="93" spans="1:6" x14ac:dyDescent="0.25">
      <c r="A93" s="54" t="s">
        <v>30</v>
      </c>
      <c r="B93" s="14">
        <f>SUM(B86:B92)</f>
        <v>0</v>
      </c>
      <c r="C93" s="14">
        <f t="shared" ref="C93:D93" si="26">SUM(C86:C92)</f>
        <v>0</v>
      </c>
      <c r="D93" s="14">
        <f t="shared" si="26"/>
        <v>0</v>
      </c>
      <c r="E93" s="14">
        <f t="shared" si="24"/>
        <v>0</v>
      </c>
      <c r="F93" s="14">
        <f t="shared" ref="F93" si="27">SUM(D93, E93)</f>
        <v>0</v>
      </c>
    </row>
    <row r="94" spans="1:6" s="6" customFormat="1" x14ac:dyDescent="0.25">
      <c r="B94" s="57"/>
      <c r="C94" s="57"/>
      <c r="D94" s="57"/>
    </row>
    <row r="95" spans="1:6" s="6" customFormat="1" ht="14.4" thickBot="1" x14ac:dyDescent="0.3">
      <c r="A95" s="66"/>
      <c r="B95" s="67"/>
      <c r="C95" s="67"/>
      <c r="D95" s="57"/>
    </row>
    <row r="96" spans="1:6" s="6" customFormat="1" x14ac:dyDescent="0.25">
      <c r="A96" s="68" t="s">
        <v>84</v>
      </c>
      <c r="B96" s="69"/>
      <c r="C96" s="70"/>
      <c r="D96" s="64"/>
    </row>
    <row r="97" spans="1:4" s="6" customFormat="1" x14ac:dyDescent="0.25">
      <c r="A97" s="71" t="s">
        <v>61</v>
      </c>
      <c r="B97" s="72"/>
      <c r="C97" s="73"/>
      <c r="D97" s="64"/>
    </row>
    <row r="98" spans="1:4" s="6" customFormat="1" x14ac:dyDescent="0.25">
      <c r="A98" s="71"/>
      <c r="B98" s="74"/>
      <c r="C98" s="75"/>
      <c r="D98" s="65"/>
    </row>
    <row r="99" spans="1:4" s="6" customFormat="1" x14ac:dyDescent="0.25">
      <c r="A99" s="76" t="s">
        <v>62</v>
      </c>
      <c r="B99" s="74"/>
      <c r="C99" s="75"/>
      <c r="D99" s="65"/>
    </row>
    <row r="100" spans="1:4" s="6" customFormat="1" x14ac:dyDescent="0.25">
      <c r="A100" s="77" t="s">
        <v>85</v>
      </c>
      <c r="B100" s="17">
        <f>D65</f>
        <v>0</v>
      </c>
      <c r="C100" s="75"/>
      <c r="D100" s="65"/>
    </row>
    <row r="101" spans="1:4" s="6" customFormat="1" x14ac:dyDescent="0.25">
      <c r="A101" s="77" t="s">
        <v>86</v>
      </c>
      <c r="B101" s="78">
        <f>SUM(D84)</f>
        <v>0</v>
      </c>
      <c r="C101" s="75"/>
      <c r="D101" s="65"/>
    </row>
    <row r="102" spans="1:4" s="6" customFormat="1" x14ac:dyDescent="0.25">
      <c r="A102" s="79" t="s">
        <v>87</v>
      </c>
      <c r="B102" s="80">
        <f>SUM(B100:B101)</f>
        <v>0</v>
      </c>
      <c r="C102" s="75"/>
      <c r="D102" s="65"/>
    </row>
    <row r="103" spans="1:4" s="6" customFormat="1" x14ac:dyDescent="0.25">
      <c r="A103" s="81"/>
      <c r="B103" s="82"/>
      <c r="C103" s="75"/>
      <c r="D103" s="65"/>
    </row>
    <row r="104" spans="1:4" s="6" customFormat="1" x14ac:dyDescent="0.25">
      <c r="A104" s="76" t="s">
        <v>63</v>
      </c>
      <c r="B104" s="82"/>
      <c r="C104" s="75"/>
      <c r="D104" s="65"/>
    </row>
    <row r="105" spans="1:4" x14ac:dyDescent="0.25">
      <c r="A105" s="85" t="s">
        <v>88</v>
      </c>
      <c r="B105" s="83">
        <f>E65</f>
        <v>0</v>
      </c>
      <c r="C105" s="84"/>
      <c r="D105" s="61"/>
    </row>
    <row r="106" spans="1:4" x14ac:dyDescent="0.25">
      <c r="A106" s="85" t="s">
        <v>89</v>
      </c>
      <c r="B106" s="83">
        <f>SUM(E73:E81)</f>
        <v>0</v>
      </c>
      <c r="C106" s="84"/>
      <c r="D106" s="61"/>
    </row>
    <row r="107" spans="1:4" x14ac:dyDescent="0.25">
      <c r="A107" s="86" t="s">
        <v>90</v>
      </c>
      <c r="B107" s="78">
        <f>E82</f>
        <v>0</v>
      </c>
      <c r="C107" s="84"/>
      <c r="D107" s="61"/>
    </row>
    <row r="108" spans="1:4" x14ac:dyDescent="0.25">
      <c r="A108" s="85" t="s">
        <v>91</v>
      </c>
      <c r="B108" s="83">
        <f>F89+F90+F91</f>
        <v>0</v>
      </c>
      <c r="C108" s="84"/>
      <c r="D108" s="61"/>
    </row>
    <row r="109" spans="1:4" x14ac:dyDescent="0.25">
      <c r="A109" s="87" t="s">
        <v>92</v>
      </c>
      <c r="B109" s="80">
        <f>E93</f>
        <v>0</v>
      </c>
      <c r="C109" s="84"/>
      <c r="D109" s="61"/>
    </row>
    <row r="110" spans="1:4" ht="14.4" thickBot="1" x14ac:dyDescent="0.3">
      <c r="A110" s="88"/>
      <c r="B110" s="89"/>
      <c r="C110" s="84"/>
      <c r="D110" s="61"/>
    </row>
    <row r="111" spans="1:4" ht="14.4" thickBot="1" x14ac:dyDescent="0.3">
      <c r="A111" s="90" t="s">
        <v>93</v>
      </c>
      <c r="B111" s="91">
        <f>F93</f>
        <v>0</v>
      </c>
      <c r="C111" s="92"/>
      <c r="D111" s="61"/>
    </row>
    <row r="112" spans="1:4" ht="14.4" thickBot="1" x14ac:dyDescent="0.3">
      <c r="A112" s="93"/>
      <c r="B112" s="94"/>
      <c r="C112" s="95"/>
      <c r="D112" s="61"/>
    </row>
    <row r="113" spans="1:3" x14ac:dyDescent="0.25">
      <c r="A113" s="62"/>
      <c r="B113" s="63"/>
      <c r="C113" s="63"/>
    </row>
  </sheetData>
  <sheetProtection algorithmName="SHA-512" hashValue="kJl0zazVBLMeDiIQcMicwRRbpqdjEW1RsWYfBvRzGQAjHvHq685iG9HyTixmVps28eFXKXNxeLyiTVcu8lmJYw==" saltValue="T9mpmptlHqXB/N2Wb4t7mQ==" spinCount="100000" sheet="1" formatCells="0" formatColumns="0" formatRows="0" selectLockedCells="1"/>
  <phoneticPr fontId="3" type="noConversion"/>
  <conditionalFormatting sqref="A1:A93">
    <cfRule type="expression" dxfId="5" priority="1" stopIfTrue="1">
      <formula>CELL("Protect", A1)</formula>
    </cfRule>
  </conditionalFormatting>
  <conditionalFormatting sqref="B16:C23">
    <cfRule type="expression" dxfId="4" priority="6" stopIfTrue="1">
      <formula>CELL("Protect", B16)</formula>
    </cfRule>
  </conditionalFormatting>
  <conditionalFormatting sqref="B1:F65 B66:C72 D66:F93 B81:C93">
    <cfRule type="expression" dxfId="3" priority="10" stopIfTrue="1">
      <formula>CELL("Protect", B1)</formula>
    </cfRule>
  </conditionalFormatting>
  <conditionalFormatting sqref="C17:C23">
    <cfRule type="expression" dxfId="2" priority="7" stopIfTrue="1">
      <formula>CELL("Protect", C17)</formula>
    </cfRule>
  </conditionalFormatting>
  <hyperlinks>
    <hyperlink ref="A50" r:id="rId1" xr:uid="{00000000-0004-0000-0000-000000000000}"/>
    <hyperlink ref="A53" r:id="rId2" xr:uid="{00000000-0004-0000-0000-000001000000}"/>
    <hyperlink ref="A61" r:id="rId3" xr:uid="{00000000-0004-0000-0000-000002000000}"/>
    <hyperlink ref="A14" r:id="rId4" display="  Graduate Student(s)(7.7%) M.S GRA " xr:uid="{00000000-0004-0000-0000-000003000000}"/>
  </hyperlinks>
  <printOptions gridLines="1"/>
  <pageMargins left="0.25" right="0.22" top="0.31" bottom="0.24" header="0.17" footer="0.17"/>
  <pageSetup scale="56" fitToHeight="2" orientation="portrait" r:id="rId5"/>
  <headerFooter alignWithMargins="0">
    <oddHeader>&amp;L&amp;"System,Bold"&amp;12Budget Estimate</oddHeader>
    <oddFooter>&amp;L&amp;"Tahoma,Regular"&amp;8Updated 6/26/2024&amp;R&amp;"Tahoma,Regular"&amp;8&amp;F     &amp;D  &amp;T</oddFooter>
  </headerFooter>
  <rowBreaks count="1" manualBreakCount="1">
    <brk id="94" max="5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3"/>
  <sheetViews>
    <sheetView topLeftCell="A4" workbookViewId="0">
      <selection activeCell="A15" sqref="A15"/>
    </sheetView>
  </sheetViews>
  <sheetFormatPr defaultColWidth="9" defaultRowHeight="13.2" x14ac:dyDescent="0.25"/>
  <cols>
    <col min="1" max="1" width="76" style="33" customWidth="1"/>
    <col min="2" max="2" width="22.21875" style="33" customWidth="1"/>
    <col min="3" max="16384" width="9" style="33"/>
  </cols>
  <sheetData>
    <row r="1" spans="1:2" x14ac:dyDescent="0.25">
      <c r="A1" s="32" t="s">
        <v>0</v>
      </c>
      <c r="B1" s="33" t="s">
        <v>43</v>
      </c>
    </row>
    <row r="2" spans="1:2" x14ac:dyDescent="0.25">
      <c r="A2" s="34" t="s">
        <v>32</v>
      </c>
    </row>
    <row r="3" spans="1:2" x14ac:dyDescent="0.25">
      <c r="A3" s="34" t="s">
        <v>1</v>
      </c>
    </row>
    <row r="4" spans="1:2" x14ac:dyDescent="0.25">
      <c r="A4" s="34" t="s">
        <v>33</v>
      </c>
    </row>
    <row r="5" spans="1:2" x14ac:dyDescent="0.25">
      <c r="A5" s="34" t="s">
        <v>2</v>
      </c>
    </row>
    <row r="6" spans="1:2" x14ac:dyDescent="0.25">
      <c r="A6" s="34" t="s">
        <v>34</v>
      </c>
    </row>
    <row r="7" spans="1:2" x14ac:dyDescent="0.25">
      <c r="A7" s="34" t="s">
        <v>35</v>
      </c>
    </row>
    <row r="8" spans="1:2" x14ac:dyDescent="0.25">
      <c r="A8" s="5" t="s">
        <v>10</v>
      </c>
    </row>
    <row r="9" spans="1:2" x14ac:dyDescent="0.25">
      <c r="A9" s="35" t="s">
        <v>98</v>
      </c>
    </row>
    <row r="10" spans="1:2" x14ac:dyDescent="0.25">
      <c r="A10" s="35" t="s">
        <v>99</v>
      </c>
    </row>
    <row r="11" spans="1:2" x14ac:dyDescent="0.25">
      <c r="A11" s="35" t="s">
        <v>98</v>
      </c>
    </row>
    <row r="12" spans="1:2" x14ac:dyDescent="0.25">
      <c r="A12" s="35" t="s">
        <v>99</v>
      </c>
    </row>
    <row r="13" spans="1:2" x14ac:dyDescent="0.25">
      <c r="A13" s="36" t="s">
        <v>102</v>
      </c>
    </row>
    <row r="14" spans="1:2" x14ac:dyDescent="0.25">
      <c r="A14" s="37" t="s">
        <v>103</v>
      </c>
    </row>
    <row r="15" spans="1:2" x14ac:dyDescent="0.25">
      <c r="A15" s="35" t="s">
        <v>100</v>
      </c>
    </row>
    <row r="16" spans="1:2" x14ac:dyDescent="0.25">
      <c r="A16" s="35" t="s">
        <v>100</v>
      </c>
    </row>
    <row r="17" spans="1:2" x14ac:dyDescent="0.25">
      <c r="A17" s="35" t="s">
        <v>100</v>
      </c>
    </row>
    <row r="18" spans="1:2" x14ac:dyDescent="0.25">
      <c r="A18" s="35" t="s">
        <v>101</v>
      </c>
    </row>
    <row r="19" spans="1:2" x14ac:dyDescent="0.25">
      <c r="A19" s="38" t="s">
        <v>24</v>
      </c>
    </row>
    <row r="20" spans="1:2" x14ac:dyDescent="0.25">
      <c r="A20" s="38" t="s">
        <v>25</v>
      </c>
    </row>
    <row r="21" spans="1:2" x14ac:dyDescent="0.25">
      <c r="A21" s="32" t="s">
        <v>11</v>
      </c>
    </row>
    <row r="22" spans="1:2" x14ac:dyDescent="0.25">
      <c r="A22" s="4"/>
    </row>
    <row r="23" spans="1:2" x14ac:dyDescent="0.25">
      <c r="A23" s="5" t="s">
        <v>12</v>
      </c>
    </row>
    <row r="24" spans="1:2" x14ac:dyDescent="0.25">
      <c r="A24" s="4" t="s">
        <v>97</v>
      </c>
      <c r="B24" s="104">
        <v>9.8000000000000004E-2</v>
      </c>
    </row>
    <row r="25" spans="1:2" x14ac:dyDescent="0.25">
      <c r="A25" s="39" t="s">
        <v>96</v>
      </c>
      <c r="B25" s="104">
        <v>0.38400000000000001</v>
      </c>
    </row>
    <row r="26" spans="1:2" x14ac:dyDescent="0.25">
      <c r="A26" s="39" t="s">
        <v>95</v>
      </c>
      <c r="B26" s="104">
        <v>0.20200000000000001</v>
      </c>
    </row>
    <row r="27" spans="1:2" x14ac:dyDescent="0.25">
      <c r="A27" s="39" t="s">
        <v>94</v>
      </c>
      <c r="B27" s="104">
        <v>0.13300000000000001</v>
      </c>
    </row>
    <row r="28" spans="1:2" x14ac:dyDescent="0.25">
      <c r="A28" s="32" t="s">
        <v>13</v>
      </c>
    </row>
    <row r="29" spans="1:2" x14ac:dyDescent="0.25">
      <c r="A29" s="5"/>
    </row>
    <row r="30" spans="1:2" x14ac:dyDescent="0.25">
      <c r="A30" s="32" t="s">
        <v>14</v>
      </c>
    </row>
    <row r="31" spans="1:2" x14ac:dyDescent="0.25">
      <c r="A31" s="5"/>
    </row>
    <row r="32" spans="1:2" x14ac:dyDescent="0.25">
      <c r="A32" s="38" t="s">
        <v>44</v>
      </c>
    </row>
    <row r="33" spans="1:1" ht="12.75" customHeight="1" x14ac:dyDescent="0.25">
      <c r="A33" s="40" t="s">
        <v>45</v>
      </c>
    </row>
    <row r="34" spans="1:1" x14ac:dyDescent="0.25">
      <c r="A34" s="4"/>
    </row>
    <row r="35" spans="1:1" x14ac:dyDescent="0.25">
      <c r="A35" s="38" t="s">
        <v>46</v>
      </c>
    </row>
    <row r="36" spans="1:1" x14ac:dyDescent="0.25">
      <c r="A36" s="41" t="s">
        <v>19</v>
      </c>
    </row>
    <row r="37" spans="1:1" x14ac:dyDescent="0.25">
      <c r="A37" s="42"/>
    </row>
    <row r="38" spans="1:1" x14ac:dyDescent="0.25">
      <c r="A38" s="42" t="s">
        <v>38</v>
      </c>
    </row>
    <row r="39" spans="1:1" x14ac:dyDescent="0.25">
      <c r="A39" s="43" t="s">
        <v>39</v>
      </c>
    </row>
    <row r="40" spans="1:1" x14ac:dyDescent="0.25">
      <c r="A40" s="43" t="s">
        <v>40</v>
      </c>
    </row>
    <row r="41" spans="1:1" x14ac:dyDescent="0.25">
      <c r="A41" s="43" t="s">
        <v>41</v>
      </c>
    </row>
    <row r="42" spans="1:1" x14ac:dyDescent="0.25">
      <c r="A42" s="43" t="s">
        <v>23</v>
      </c>
    </row>
    <row r="43" spans="1:1" x14ac:dyDescent="0.25">
      <c r="A43" s="44"/>
    </row>
    <row r="44" spans="1:1" x14ac:dyDescent="0.25">
      <c r="A44" s="32" t="s">
        <v>15</v>
      </c>
    </row>
    <row r="45" spans="1:1" x14ac:dyDescent="0.25">
      <c r="A45" s="45" t="s">
        <v>47</v>
      </c>
    </row>
    <row r="46" spans="1:1" x14ac:dyDescent="0.25">
      <c r="A46" s="35" t="s">
        <v>21</v>
      </c>
    </row>
    <row r="47" spans="1:1" x14ac:dyDescent="0.25">
      <c r="A47" s="35" t="s">
        <v>37</v>
      </c>
    </row>
    <row r="48" spans="1:1" x14ac:dyDescent="0.25">
      <c r="A48" s="45" t="s">
        <v>54</v>
      </c>
    </row>
    <row r="49" spans="1:3" x14ac:dyDescent="0.25">
      <c r="A49" s="38" t="s">
        <v>53</v>
      </c>
    </row>
    <row r="50" spans="1:3" x14ac:dyDescent="0.25">
      <c r="A50" s="38" t="s">
        <v>22</v>
      </c>
    </row>
    <row r="51" spans="1:3" x14ac:dyDescent="0.25">
      <c r="A51" s="35" t="s">
        <v>23</v>
      </c>
    </row>
    <row r="52" spans="1:3" x14ac:dyDescent="0.25">
      <c r="A52" s="46" t="s">
        <v>48</v>
      </c>
    </row>
    <row r="53" spans="1:3" x14ac:dyDescent="0.25">
      <c r="A53" s="35"/>
    </row>
    <row r="54" spans="1:3" x14ac:dyDescent="0.25">
      <c r="A54" s="39" t="s">
        <v>49</v>
      </c>
    </row>
    <row r="55" spans="1:3" x14ac:dyDescent="0.25">
      <c r="A55" s="4"/>
    </row>
    <row r="56" spans="1:3" x14ac:dyDescent="0.25">
      <c r="A56" s="32" t="s">
        <v>20</v>
      </c>
    </row>
    <row r="57" spans="1:3" x14ac:dyDescent="0.25">
      <c r="A57" s="5"/>
    </row>
    <row r="58" spans="1:3" x14ac:dyDescent="0.25">
      <c r="A58" s="32" t="s">
        <v>16</v>
      </c>
    </row>
    <row r="59" spans="1:3" x14ac:dyDescent="0.25">
      <c r="A59" s="47" t="s">
        <v>42</v>
      </c>
    </row>
    <row r="60" spans="1:3" x14ac:dyDescent="0.25">
      <c r="A60" s="48" t="s">
        <v>72</v>
      </c>
    </row>
    <row r="61" spans="1:3" x14ac:dyDescent="0.25">
      <c r="A61" s="48" t="s">
        <v>50</v>
      </c>
    </row>
    <row r="62" spans="1:3" x14ac:dyDescent="0.25">
      <c r="A62" s="49" t="s">
        <v>64</v>
      </c>
      <c r="B62" s="33">
        <v>0.56499999999999995</v>
      </c>
      <c r="C62" s="33">
        <v>56.5</v>
      </c>
    </row>
    <row r="63" spans="1:3" x14ac:dyDescent="0.25">
      <c r="A63" s="50" t="s">
        <v>65</v>
      </c>
      <c r="B63" s="33">
        <v>0.56499999999999995</v>
      </c>
      <c r="C63" s="33">
        <v>56.5</v>
      </c>
    </row>
    <row r="64" spans="1:3" x14ac:dyDescent="0.25">
      <c r="A64" s="50" t="s">
        <v>66</v>
      </c>
      <c r="B64" s="33">
        <v>0.9</v>
      </c>
      <c r="C64" s="33">
        <v>90</v>
      </c>
    </row>
    <row r="65" spans="1:3" x14ac:dyDescent="0.25">
      <c r="A65" s="49" t="s">
        <v>78</v>
      </c>
      <c r="B65" s="33">
        <v>0.78</v>
      </c>
      <c r="C65" s="33">
        <v>78</v>
      </c>
    </row>
    <row r="66" spans="1:3" x14ac:dyDescent="0.25">
      <c r="A66" s="49" t="s">
        <v>27</v>
      </c>
      <c r="B66" s="33">
        <v>0.26</v>
      </c>
      <c r="C66" s="33">
        <v>26</v>
      </c>
    </row>
    <row r="67" spans="1:3" x14ac:dyDescent="0.25">
      <c r="A67" s="49" t="s">
        <v>68</v>
      </c>
      <c r="B67" s="33">
        <v>0.46</v>
      </c>
      <c r="C67" s="33">
        <v>46</v>
      </c>
    </row>
    <row r="68" spans="1:3" x14ac:dyDescent="0.25">
      <c r="A68" s="49" t="s">
        <v>69</v>
      </c>
      <c r="B68" s="33">
        <v>0.54</v>
      </c>
      <c r="C68" s="33">
        <v>54</v>
      </c>
    </row>
    <row r="69" spans="1:3" x14ac:dyDescent="0.25">
      <c r="A69" s="49" t="s">
        <v>70</v>
      </c>
      <c r="B69" s="33">
        <v>0.35749999999999998</v>
      </c>
      <c r="C69" s="33">
        <v>35.75</v>
      </c>
    </row>
    <row r="70" spans="1:3" x14ac:dyDescent="0.25">
      <c r="A70" s="49" t="s">
        <v>71</v>
      </c>
      <c r="B70" s="33">
        <v>0.56999999999999995</v>
      </c>
      <c r="C70" s="33">
        <v>57</v>
      </c>
    </row>
    <row r="71" spans="1:3" x14ac:dyDescent="0.25">
      <c r="A71" s="4" t="s">
        <v>23</v>
      </c>
    </row>
    <row r="72" spans="1:3" x14ac:dyDescent="0.25">
      <c r="A72" s="39" t="s">
        <v>51</v>
      </c>
    </row>
    <row r="73" spans="1:3" x14ac:dyDescent="0.25">
      <c r="A73" s="39" t="s">
        <v>52</v>
      </c>
    </row>
    <row r="74" spans="1:3" x14ac:dyDescent="0.25">
      <c r="A74" s="32" t="s">
        <v>17</v>
      </c>
    </row>
    <row r="75" spans="1:3" x14ac:dyDescent="0.25">
      <c r="A75" s="4"/>
    </row>
    <row r="76" spans="1:3" x14ac:dyDescent="0.25">
      <c r="A76" s="5" t="s">
        <v>18</v>
      </c>
    </row>
    <row r="77" spans="1:3" x14ac:dyDescent="0.25">
      <c r="A77" s="51" t="s">
        <v>26</v>
      </c>
    </row>
    <row r="78" spans="1:3" x14ac:dyDescent="0.25">
      <c r="A78" s="4" t="s">
        <v>28</v>
      </c>
    </row>
    <row r="79" spans="1:3" x14ac:dyDescent="0.25">
      <c r="A79" s="35" t="s">
        <v>36</v>
      </c>
    </row>
    <row r="80" spans="1:3" x14ac:dyDescent="0.25">
      <c r="A80" s="35" t="s">
        <v>29</v>
      </c>
    </row>
    <row r="81" spans="1:1" x14ac:dyDescent="0.25">
      <c r="A81" s="35" t="s">
        <v>29</v>
      </c>
    </row>
    <row r="82" spans="1:1" x14ac:dyDescent="0.25">
      <c r="A82" s="4"/>
    </row>
    <row r="83" spans="1:1" x14ac:dyDescent="0.25">
      <c r="A83" s="5" t="s">
        <v>30</v>
      </c>
    </row>
  </sheetData>
  <sheetProtection algorithmName="SHA-512" hashValue="/APS5TNB3fho5+NnKqPDtmxvHwmEPLHJ9KtFlVtP9Fmy+O3eX4DaAK+VF0/S0xoa1Baov0CQos2X+69//pAriw==" saltValue="BwY1zXtcP0ynw9hGc6yHOA==" spinCount="100000" sheet="1" objects="1" selectLockedCells="1" selectUnlockedCells="1"/>
  <conditionalFormatting sqref="A1:A83">
    <cfRule type="expression" dxfId="1" priority="1" stopIfTrue="1">
      <formula>CELL("Protect", A1)</formula>
    </cfRule>
  </conditionalFormatting>
  <hyperlinks>
    <hyperlink ref="A48" r:id="rId1" display="  Subcontracts with IDC  " xr:uid="{00000000-0004-0000-0100-000000000000}"/>
    <hyperlink ref="A13" r:id="rId2" display="  Graduate Student(s)(7.7%) M.S GRA " xr:uid="{00000000-0004-0000-0100-000001000000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6970F-1A76-4045-8275-9D48AAF6B11F}">
  <dimension ref="B2:C12"/>
  <sheetViews>
    <sheetView workbookViewId="0">
      <selection activeCell="C13" sqref="C13"/>
    </sheetView>
  </sheetViews>
  <sheetFormatPr defaultRowHeight="12.6" x14ac:dyDescent="0.25"/>
  <cols>
    <col min="2" max="2" width="10.6640625" bestFit="1" customWidth="1"/>
    <col min="3" max="3" width="85.88671875" customWidth="1"/>
  </cols>
  <sheetData>
    <row r="2" spans="2:3" ht="13.8" x14ac:dyDescent="0.3">
      <c r="B2" s="102" t="s">
        <v>75</v>
      </c>
      <c r="C2" s="102"/>
    </row>
    <row r="3" spans="2:3" ht="13.8" x14ac:dyDescent="0.3">
      <c r="B3" s="103">
        <v>44378</v>
      </c>
      <c r="C3" s="102" t="s">
        <v>74</v>
      </c>
    </row>
    <row r="4" spans="2:3" ht="13.8" x14ac:dyDescent="0.3">
      <c r="B4" s="100">
        <v>0.56499999999999995</v>
      </c>
      <c r="C4" s="97" t="s">
        <v>64</v>
      </c>
    </row>
    <row r="5" spans="2:3" ht="13.8" x14ac:dyDescent="0.3">
      <c r="B5" s="101">
        <v>0.56499999999999995</v>
      </c>
      <c r="C5" s="98" t="s">
        <v>65</v>
      </c>
    </row>
    <row r="6" spans="2:3" ht="13.8" x14ac:dyDescent="0.3">
      <c r="B6" s="101">
        <v>0.9</v>
      </c>
      <c r="C6" s="98" t="s">
        <v>66</v>
      </c>
    </row>
    <row r="7" spans="2:3" ht="13.8" x14ac:dyDescent="0.3">
      <c r="B7" s="101">
        <v>0.78</v>
      </c>
      <c r="C7" s="99" t="s">
        <v>67</v>
      </c>
    </row>
    <row r="8" spans="2:3" ht="13.8" x14ac:dyDescent="0.3">
      <c r="B8" s="101">
        <v>0.26</v>
      </c>
      <c r="C8" s="99" t="s">
        <v>27</v>
      </c>
    </row>
    <row r="9" spans="2:3" ht="13.8" x14ac:dyDescent="0.3">
      <c r="B9" s="101">
        <v>0.46</v>
      </c>
      <c r="C9" s="99" t="s">
        <v>68</v>
      </c>
    </row>
    <row r="10" spans="2:3" ht="13.8" x14ac:dyDescent="0.3">
      <c r="B10" s="101">
        <v>0.54</v>
      </c>
      <c r="C10" s="99" t="s">
        <v>69</v>
      </c>
    </row>
    <row r="11" spans="2:3" ht="13.8" x14ac:dyDescent="0.3">
      <c r="B11" s="101">
        <v>0.35749999999999998</v>
      </c>
      <c r="C11" s="99" t="s">
        <v>70</v>
      </c>
    </row>
    <row r="12" spans="2:3" ht="13.8" x14ac:dyDescent="0.3">
      <c r="B12" s="101">
        <v>0.56999999999999995</v>
      </c>
      <c r="C12" s="99" t="s">
        <v>71</v>
      </c>
    </row>
  </sheetData>
  <conditionalFormatting sqref="C4:C12">
    <cfRule type="expression" dxfId="0" priority="1" stopIfTrue="1">
      <formula>CELL("Protect", C4)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Single Year Budget</vt:lpstr>
      <vt:lpstr>MasterPage</vt:lpstr>
      <vt:lpstr>Sheet1</vt:lpstr>
      <vt:lpstr>'Single Year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Denise</dc:creator>
  <cp:lastModifiedBy>Richelle Schwaller</cp:lastModifiedBy>
  <cp:lastPrinted>2021-09-14T15:30:12Z</cp:lastPrinted>
  <dcterms:created xsi:type="dcterms:W3CDTF">2000-05-23T15:19:33Z</dcterms:created>
  <dcterms:modified xsi:type="dcterms:W3CDTF">2024-06-26T17:57:44Z</dcterms:modified>
</cp:coreProperties>
</file>